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L:\A270_スマートハウス化推進補助金\A270_スマートハウス化推進事業\B010_スマートハウス化推進補助金\C010_所沢市スマートハウス化推進補助金事業\C070_令和７年度\D000_パンフレット\窓口に配架している申請書式\事業者用\"/>
    </mc:Choice>
  </mc:AlternateContent>
  <xr:revisionPtr revIDLastSave="0" documentId="13_ncr:1_{61DF1E49-B0DB-4C70-9014-FF1DB2944E9A}" xr6:coauthVersionLast="36" xr6:coauthVersionMax="36" xr10:uidLastSave="{00000000-0000-0000-0000-000000000000}"/>
  <bookViews>
    <workbookView xWindow="0" yWindow="0" windowWidth="20490" windowHeight="7455" xr2:uid="{12DD3F68-C73F-4B37-A80A-9AB7D8C3FEE2}"/>
  </bookViews>
  <sheets>
    <sheet name="事業者用" sheetId="1" r:id="rId1"/>
    <sheet name="事業者用 (手書き用)" sheetId="4" r:id="rId2"/>
    <sheet name="事業者用_例" sheetId="5" r:id="rId3"/>
  </sheets>
  <definedNames>
    <definedName name="_xlnm.Print_Area" localSheetId="0">事業者用!$A$1:$H$68</definedName>
    <definedName name="_xlnm.Print_Area" localSheetId="1">'事業者用 (手書き用)'!$A$1:$H$67</definedName>
    <definedName name="_xlnm.Print_Area" localSheetId="2">事業者用_例!$A$1:$H$68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5" l="1"/>
  <c r="D58" i="5"/>
  <c r="B58" i="5"/>
  <c r="B51" i="5"/>
  <c r="F51" i="5" s="1"/>
  <c r="F54" i="5" s="1"/>
  <c r="J39" i="5"/>
  <c r="F65" i="5" s="1"/>
  <c r="E29" i="5"/>
  <c r="F34" i="5" s="1"/>
  <c r="E20" i="5"/>
  <c r="G13" i="5"/>
  <c r="G12" i="5"/>
  <c r="G14" i="5" s="1"/>
  <c r="B45" i="5" l="1"/>
  <c r="F45" i="5" s="1"/>
  <c r="F48" i="5" s="1"/>
  <c r="F67" i="5"/>
  <c r="E60" i="5"/>
  <c r="B34" i="5"/>
  <c r="C36" i="5" s="1"/>
  <c r="J39" i="4"/>
  <c r="P34" i="4"/>
  <c r="L34" i="4"/>
  <c r="D58" i="1" l="1"/>
  <c r="E29" i="1"/>
  <c r="B34" i="1" l="1"/>
  <c r="F34" i="1"/>
  <c r="C36" i="1" l="1"/>
  <c r="J39" i="1" l="1"/>
  <c r="F65" i="1" s="1"/>
  <c r="B58" i="1"/>
  <c r="F58" i="1" s="1"/>
  <c r="E60" i="1" s="1"/>
  <c r="B51" i="1"/>
  <c r="F51" i="1" s="1"/>
  <c r="F54" i="1" s="1"/>
  <c r="E20" i="1"/>
  <c r="G13" i="1"/>
  <c r="G12" i="1"/>
  <c r="F67" i="1" l="1"/>
  <c r="G14" i="1"/>
  <c r="B45" i="1" l="1"/>
  <c r="F45" i="1" s="1"/>
  <c r="F48" i="1" s="1"/>
</calcChain>
</file>

<file path=xl/sharedStrings.xml><?xml version="1.0" encoding="utf-8"?>
<sst xmlns="http://schemas.openxmlformats.org/spreadsheetml/2006/main" count="288" uniqueCount="111">
  <si>
    <t>太枠・網掛け</t>
    <rPh sb="0" eb="2">
      <t>フトワク</t>
    </rPh>
    <rPh sb="3" eb="5">
      <t>アミカ</t>
    </rPh>
    <phoneticPr fontId="3"/>
  </si>
  <si>
    <t>1.導入設備の概要</t>
    <rPh sb="2" eb="4">
      <t>ドウニュウ</t>
    </rPh>
    <rPh sb="4" eb="6">
      <t>セツビ</t>
    </rPh>
    <rPh sb="7" eb="9">
      <t>ガイヨウ</t>
    </rPh>
    <phoneticPr fontId="3"/>
  </si>
  <si>
    <t>太陽電池
モジュール</t>
    <rPh sb="0" eb="2">
      <t>タイヨウ</t>
    </rPh>
    <rPh sb="2" eb="4">
      <t>デンチ</t>
    </rPh>
    <phoneticPr fontId="3"/>
  </si>
  <si>
    <t>製造者(メーカー名)</t>
    <rPh sb="0" eb="3">
      <t>セイゾウシャ</t>
    </rPh>
    <rPh sb="8" eb="9">
      <t>メイ</t>
    </rPh>
    <phoneticPr fontId="3"/>
  </si>
  <si>
    <t>型式</t>
    <rPh sb="0" eb="2">
      <t>カタシキ</t>
    </rPh>
    <phoneticPr fontId="3"/>
  </si>
  <si>
    <t>公称最大出力(W)</t>
    <rPh sb="0" eb="2">
      <t>コウショウ</t>
    </rPh>
    <rPh sb="2" eb="4">
      <t>サイダイ</t>
    </rPh>
    <rPh sb="4" eb="6">
      <t>シュツリョク</t>
    </rPh>
    <phoneticPr fontId="3"/>
  </si>
  <si>
    <t>枚数</t>
    <rPh sb="0" eb="2">
      <t>マイスウ</t>
    </rPh>
    <phoneticPr fontId="3"/>
  </si>
  <si>
    <t>小計(W)</t>
    <rPh sb="0" eb="2">
      <t>ショウケイ</t>
    </rPh>
    <phoneticPr fontId="3"/>
  </si>
  <si>
    <t>NU-259AM</t>
    <phoneticPr fontId="3"/>
  </si>
  <si>
    <t>(合計出力：kW)</t>
    <rPh sb="1" eb="3">
      <t>ゴウケイ</t>
    </rPh>
    <rPh sb="3" eb="5">
      <t>シュツリョク</t>
    </rPh>
    <phoneticPr fontId="3"/>
  </si>
  <si>
    <t>パワーコンディショナー</t>
    <phoneticPr fontId="3"/>
  </si>
  <si>
    <t>定格出力(kW)</t>
    <rPh sb="0" eb="2">
      <t>テイカク</t>
    </rPh>
    <rPh sb="2" eb="4">
      <t>シュツリョク</t>
    </rPh>
    <phoneticPr fontId="3"/>
  </si>
  <si>
    <t>JH-55NF3</t>
    <phoneticPr fontId="3"/>
  </si>
  <si>
    <t>(合計出力)</t>
    <rPh sb="1" eb="3">
      <t>ゴウケイ</t>
    </rPh>
    <rPh sb="3" eb="5">
      <t>シュツリョク</t>
    </rPh>
    <phoneticPr fontId="3"/>
  </si>
  <si>
    <t>JH-WBPDB660</t>
    <phoneticPr fontId="3"/>
  </si>
  <si>
    <t>(合計)</t>
    <rPh sb="1" eb="3">
      <t>ゴウケイ</t>
    </rPh>
    <phoneticPr fontId="3"/>
  </si>
  <si>
    <t>kW　×</t>
    <phoneticPr fontId="3"/>
  </si>
  <si>
    <t>円　＝</t>
    <rPh sb="0" eb="1">
      <t>エン</t>
    </rPh>
    <phoneticPr fontId="3"/>
  </si>
  <si>
    <t>円</t>
    <rPh sb="0" eb="1">
      <t>エン</t>
    </rPh>
    <phoneticPr fontId="3"/>
  </si>
  <si>
    <t>(上限額は</t>
    <rPh sb="1" eb="4">
      <t>ジョウゲンガク</t>
    </rPh>
    <phoneticPr fontId="3"/>
  </si>
  <si>
    <t>円です)</t>
    <rPh sb="0" eb="1">
      <t>エン</t>
    </rPh>
    <phoneticPr fontId="3"/>
  </si>
  <si>
    <t>※3太陽電池の最大出力の合計値(A)と、パワーコンディショナーの定格出力の合計値(B)の低い方(小数点以下切り捨て)</t>
    <rPh sb="2" eb="4">
      <t>タイヨウ</t>
    </rPh>
    <rPh sb="4" eb="6">
      <t>デンチ</t>
    </rPh>
    <rPh sb="7" eb="9">
      <t>サイダイ</t>
    </rPh>
    <rPh sb="9" eb="11">
      <t>シュツリョク</t>
    </rPh>
    <rPh sb="12" eb="15">
      <t>ゴウケイチ</t>
    </rPh>
    <rPh sb="32" eb="34">
      <t>テイカク</t>
    </rPh>
    <rPh sb="34" eb="36">
      <t>シュツリョク</t>
    </rPh>
    <rPh sb="37" eb="40">
      <t>ゴウケイチ</t>
    </rPh>
    <rPh sb="44" eb="45">
      <t>ヒク</t>
    </rPh>
    <rPh sb="46" eb="47">
      <t>ホウ</t>
    </rPh>
    <rPh sb="48" eb="51">
      <t>ショウスウテン</t>
    </rPh>
    <rPh sb="51" eb="53">
      <t>イカ</t>
    </rPh>
    <rPh sb="53" eb="54">
      <t>キ</t>
    </rPh>
    <rPh sb="55" eb="56">
      <t>ス</t>
    </rPh>
    <phoneticPr fontId="3"/>
  </si>
  <si>
    <t>円…①</t>
    <rPh sb="0" eb="1">
      <t>エン</t>
    </rPh>
    <phoneticPr fontId="3"/>
  </si>
  <si>
    <t>　　＝</t>
    <phoneticPr fontId="3"/>
  </si>
  <si>
    <t>(E)補助対象経費</t>
    <rPh sb="3" eb="5">
      <t>ホジョ</t>
    </rPh>
    <rPh sb="5" eb="7">
      <t>タイショウ</t>
    </rPh>
    <rPh sb="7" eb="9">
      <t>ケイヒ</t>
    </rPh>
    <phoneticPr fontId="3"/>
  </si>
  <si>
    <t>円…②</t>
    <rPh sb="0" eb="1">
      <t>エン</t>
    </rPh>
    <phoneticPr fontId="3"/>
  </si>
  <si>
    <t>円…③</t>
    <rPh sb="0" eb="1">
      <t>エン</t>
    </rPh>
    <phoneticPr fontId="3"/>
  </si>
  <si>
    <t>(D)補助対象経費</t>
    <rPh sb="3" eb="5">
      <t>ホジョ</t>
    </rPh>
    <rPh sb="5" eb="7">
      <t>タイショウ</t>
    </rPh>
    <rPh sb="7" eb="9">
      <t>ケイヒ</t>
    </rPh>
    <phoneticPr fontId="3"/>
  </si>
  <si>
    <t>円…④</t>
    <rPh sb="0" eb="1">
      <t>エン</t>
    </rPh>
    <phoneticPr fontId="3"/>
  </si>
  <si>
    <t>該当</t>
    <rPh sb="0" eb="2">
      <t>ガイトウ</t>
    </rPh>
    <phoneticPr fontId="3"/>
  </si>
  <si>
    <t>加算率合計</t>
    <rPh sb="0" eb="2">
      <t>カサン</t>
    </rPh>
    <rPh sb="2" eb="3">
      <t>リツ</t>
    </rPh>
    <rPh sb="3" eb="5">
      <t>ゴウケイ</t>
    </rPh>
    <phoneticPr fontId="3"/>
  </si>
  <si>
    <t>…⑤</t>
    <phoneticPr fontId="3"/>
  </si>
  <si>
    <t>加算金額（③×⑤）</t>
    <rPh sb="0" eb="2">
      <t>カサン</t>
    </rPh>
    <rPh sb="2" eb="3">
      <t>キン</t>
    </rPh>
    <rPh sb="3" eb="4">
      <t>ガク</t>
    </rPh>
    <phoneticPr fontId="3"/>
  </si>
  <si>
    <t>円…⑥</t>
    <rPh sb="0" eb="1">
      <t>エン</t>
    </rPh>
    <phoneticPr fontId="3"/>
  </si>
  <si>
    <t>▼売電の有無を選択</t>
    <phoneticPr fontId="3"/>
  </si>
  <si>
    <t>▼選択</t>
    <rPh sb="1" eb="3">
      <t>センタク</t>
    </rPh>
    <phoneticPr fontId="3"/>
  </si>
  <si>
    <t>非該当</t>
    <rPh sb="0" eb="3">
      <t>ヒガイトウ</t>
    </rPh>
    <phoneticPr fontId="3"/>
  </si>
  <si>
    <t>事業計画書【重点対策加速化事業事業者用】</t>
    <rPh sb="0" eb="2">
      <t>ジギョウ</t>
    </rPh>
    <rPh sb="2" eb="4">
      <t>ケイカク</t>
    </rPh>
    <rPh sb="4" eb="5">
      <t>ショ</t>
    </rPh>
    <rPh sb="6" eb="15">
      <t>ジュウテンタイサクカソクカジギョウ</t>
    </rPh>
    <rPh sb="15" eb="19">
      <t>ジギョウシャヨウ</t>
    </rPh>
    <phoneticPr fontId="3"/>
  </si>
  <si>
    <r>
      <t>環境負荷の少ない電力プラン利用</t>
    </r>
    <r>
      <rPr>
        <sz val="9"/>
        <color theme="1"/>
        <rFont val="游ゴシック"/>
        <family val="3"/>
        <charset val="128"/>
        <scheme val="minor"/>
      </rPr>
      <t>（補助金額の一部について</t>
    </r>
    <r>
      <rPr>
        <b/>
        <u/>
        <sz val="9"/>
        <color theme="1"/>
        <rFont val="游ゴシック"/>
        <family val="3"/>
        <charset val="128"/>
        <scheme val="minor"/>
      </rPr>
      <t>20％</t>
    </r>
    <r>
      <rPr>
        <sz val="9"/>
        <color theme="1"/>
        <rFont val="游ゴシック"/>
        <family val="3"/>
        <charset val="128"/>
        <scheme val="minor"/>
      </rPr>
      <t>を加算）</t>
    </r>
    <phoneticPr fontId="3"/>
  </si>
  <si>
    <t>(1)の小計</t>
    <rPh sb="4" eb="6">
      <t>ショウケイ</t>
    </rPh>
    <phoneticPr fontId="3"/>
  </si>
  <si>
    <t>(2)の小計</t>
    <rPh sb="4" eb="6">
      <t>ショウケイ</t>
    </rPh>
    <phoneticPr fontId="3"/>
  </si>
  <si>
    <t>※1 蓄電(池)容量は初期実効容量とは別の値です。メーカーの性能表示ラベル等をご確認ください。</t>
    <phoneticPr fontId="3"/>
  </si>
  <si>
    <t>(1)導入設備の補助対象経費(本体価格と設置工事費)</t>
    <rPh sb="3" eb="5">
      <t>ドウニュウ</t>
    </rPh>
    <rPh sb="5" eb="7">
      <t>セツビ</t>
    </rPh>
    <rPh sb="8" eb="10">
      <t>ホジョ</t>
    </rPh>
    <rPh sb="10" eb="12">
      <t>タイショウ</t>
    </rPh>
    <rPh sb="12" eb="14">
      <t>ケイヒ</t>
    </rPh>
    <rPh sb="15" eb="17">
      <t>ホンタイ</t>
    </rPh>
    <rPh sb="17" eb="19">
      <t>カカク</t>
    </rPh>
    <rPh sb="20" eb="22">
      <t>セッチ</t>
    </rPh>
    <rPh sb="22" eb="24">
      <t>コウジ</t>
    </rPh>
    <rPh sb="24" eb="25">
      <t>ヒ</t>
    </rPh>
    <phoneticPr fontId="3"/>
  </si>
  <si>
    <t>太陽光発電設備・蓄電池・EMSの合計</t>
    <rPh sb="0" eb="3">
      <t>ｔｙ</t>
    </rPh>
    <rPh sb="3" eb="5">
      <t>ハツデン</t>
    </rPh>
    <rPh sb="5" eb="7">
      <t>セツビ</t>
    </rPh>
    <rPh sb="8" eb="11">
      <t>チクデンチ</t>
    </rPh>
    <rPh sb="16" eb="18">
      <t>ゴウケイ</t>
    </rPh>
    <phoneticPr fontId="3"/>
  </si>
  <si>
    <t>(2)補助対象設備の概要</t>
    <rPh sb="3" eb="5">
      <t>ホジョ</t>
    </rPh>
    <rPh sb="5" eb="7">
      <t>タイショウ</t>
    </rPh>
    <rPh sb="7" eb="9">
      <t>セツビ</t>
    </rPh>
    <rPh sb="10" eb="12">
      <t>ガイヨウ</t>
    </rPh>
    <phoneticPr fontId="3"/>
  </si>
  <si>
    <t>蓄電池</t>
    <rPh sb="0" eb="3">
      <t>チクデンチ</t>
    </rPh>
    <phoneticPr fontId="3"/>
  </si>
  <si>
    <t>EMS</t>
    <phoneticPr fontId="3"/>
  </si>
  <si>
    <t>あり(余剰売電型)</t>
    <rPh sb="3" eb="5">
      <t>ヨジョウ</t>
    </rPh>
    <rPh sb="5" eb="7">
      <t>バイデン</t>
    </rPh>
    <rPh sb="7" eb="8">
      <t>ガタ</t>
    </rPh>
    <phoneticPr fontId="3"/>
  </si>
  <si>
    <t>なし(自家消費型)</t>
    <rPh sb="3" eb="5">
      <t>ジカ</t>
    </rPh>
    <rPh sb="5" eb="8">
      <t>ショウヒガタ</t>
    </rPh>
    <phoneticPr fontId="3"/>
  </si>
  <si>
    <t>円/kWh</t>
    <phoneticPr fontId="3"/>
  </si>
  <si>
    <t>1kWhあたりの補助対象経費(D)÷（C）　</t>
    <phoneticPr fontId="3"/>
  </si>
  <si>
    <t>円/kWh 以下であること</t>
    <rPh sb="6" eb="8">
      <t>イカ</t>
    </rPh>
    <phoneticPr fontId="3"/>
  </si>
  <si>
    <t>(3)太陽光発電設備・蓄電池・EMS導入経費</t>
    <rPh sb="3" eb="6">
      <t>ｔｙ</t>
    </rPh>
    <rPh sb="6" eb="8">
      <t>ハツデン</t>
    </rPh>
    <rPh sb="8" eb="10">
      <t>セツビ</t>
    </rPh>
    <rPh sb="11" eb="14">
      <t>チクデンチ</t>
    </rPh>
    <rPh sb="18" eb="20">
      <t>ドウニュウ</t>
    </rPh>
    <rPh sb="20" eb="22">
      <t>ケイヒ</t>
    </rPh>
    <phoneticPr fontId="3"/>
  </si>
  <si>
    <t>(計算過程の金額において千円未満は切り捨て)</t>
    <phoneticPr fontId="3"/>
  </si>
  <si>
    <r>
      <t>(2)蓄電池</t>
    </r>
    <r>
      <rPr>
        <b/>
        <sz val="12"/>
        <color theme="1"/>
        <rFont val="游ゴシック"/>
        <family val="3"/>
        <charset val="128"/>
        <scheme val="minor"/>
      </rPr>
      <t>…</t>
    </r>
    <r>
      <rPr>
        <sz val="12"/>
        <color theme="1"/>
        <rFont val="游ゴシック"/>
        <family val="3"/>
        <charset val="128"/>
        <scheme val="minor"/>
      </rPr>
      <t>蓄電池の補助対象経費の3分の1</t>
    </r>
    <rPh sb="3" eb="6">
      <t>チクデンチ</t>
    </rPh>
    <phoneticPr fontId="3"/>
  </si>
  <si>
    <r>
      <t>(1)太陽光発電設備…発電出力</t>
    </r>
    <r>
      <rPr>
        <sz val="9"/>
        <color theme="1"/>
        <rFont val="游ゴシック"/>
        <family val="3"/>
        <charset val="128"/>
        <scheme val="minor"/>
      </rPr>
      <t>(※3)</t>
    </r>
    <r>
      <rPr>
        <sz val="12"/>
        <color theme="1"/>
        <rFont val="游ゴシック"/>
        <family val="3"/>
        <charset val="128"/>
        <scheme val="minor"/>
      </rPr>
      <t>1kWあたり5万円の補助</t>
    </r>
    <rPh sb="3" eb="6">
      <t>ｔｙ</t>
    </rPh>
    <rPh sb="6" eb="8">
      <t>ハツデン</t>
    </rPh>
    <rPh sb="8" eb="10">
      <t>セツビ</t>
    </rPh>
    <rPh sb="11" eb="13">
      <t>ハツデン</t>
    </rPh>
    <rPh sb="13" eb="15">
      <t>シュツリョク</t>
    </rPh>
    <rPh sb="26" eb="28">
      <t>マンエン</t>
    </rPh>
    <rPh sb="29" eb="31">
      <t>ホジョ</t>
    </rPh>
    <phoneticPr fontId="3"/>
  </si>
  <si>
    <t>円　×　１／３</t>
    <rPh sb="0" eb="1">
      <t>エン</t>
    </rPh>
    <phoneticPr fontId="3"/>
  </si>
  <si>
    <t>2.加算措置</t>
    <rPh sb="2" eb="4">
      <t>カサン</t>
    </rPh>
    <rPh sb="4" eb="6">
      <t>ソチ</t>
    </rPh>
    <phoneticPr fontId="3"/>
  </si>
  <si>
    <t>再生可能エネルギー比率50％以上の電力プランを利用していること</t>
    <phoneticPr fontId="3"/>
  </si>
  <si>
    <t>円(税抜)…(A)</t>
    <rPh sb="2" eb="3">
      <t>ゼイ</t>
    </rPh>
    <rPh sb="3" eb="4">
      <t>ヌ</t>
    </rPh>
    <phoneticPr fontId="3"/>
  </si>
  <si>
    <t>…(B)</t>
    <phoneticPr fontId="3"/>
  </si>
  <si>
    <t>(C)</t>
    <phoneticPr fontId="3"/>
  </si>
  <si>
    <t>（D）</t>
    <phoneticPr fontId="3"/>
  </si>
  <si>
    <t>円(税抜)…（E）</t>
    <phoneticPr fontId="3"/>
  </si>
  <si>
    <t>TEMS-660BV</t>
    <phoneticPr fontId="3"/>
  </si>
  <si>
    <t>蓄電容量(kWh)</t>
    <rPh sb="0" eb="2">
      <t>チクデン</t>
    </rPh>
    <rPh sb="2" eb="4">
      <t>ヨウリョウ</t>
    </rPh>
    <phoneticPr fontId="3"/>
  </si>
  <si>
    <t>※1</t>
    <phoneticPr fontId="3"/>
  </si>
  <si>
    <t>の箇所について入力・選択してください。「3.交付申請額の計算」</t>
    <rPh sb="1" eb="3">
      <t>カショ</t>
    </rPh>
    <rPh sb="7" eb="9">
      <t>ニュウリョク</t>
    </rPh>
    <rPh sb="10" eb="12">
      <t>センタク</t>
    </rPh>
    <phoneticPr fontId="3"/>
  </si>
  <si>
    <t>で算出された交付申請金額(④)と加算金額(⑥)を交付申請書に転記してください。</t>
    <rPh sb="6" eb="8">
      <t>コウフ</t>
    </rPh>
    <rPh sb="8" eb="10">
      <t>シンセイ</t>
    </rPh>
    <rPh sb="10" eb="12">
      <t>キンガク</t>
    </rPh>
    <rPh sb="16" eb="18">
      <t>カサン</t>
    </rPh>
    <rPh sb="18" eb="20">
      <t>キンガク</t>
    </rPh>
    <rPh sb="24" eb="26">
      <t>コウフ</t>
    </rPh>
    <rPh sb="26" eb="29">
      <t>シンセイショ</t>
    </rPh>
    <rPh sb="30" eb="32">
      <t>テンキ</t>
    </rPh>
    <phoneticPr fontId="3"/>
  </si>
  <si>
    <t>　余剰売電型は補助対象経費の10分の1を、自家消費型は5分の1を補助します。</t>
    <rPh sb="1" eb="3">
      <t>ヨジョウ</t>
    </rPh>
    <rPh sb="3" eb="5">
      <t>バイデン</t>
    </rPh>
    <rPh sb="5" eb="6">
      <t>ガタ</t>
    </rPh>
    <rPh sb="7" eb="9">
      <t>ホジョ</t>
    </rPh>
    <rPh sb="9" eb="11">
      <t>タイショウ</t>
    </rPh>
    <rPh sb="11" eb="13">
      <t>ケイヒ</t>
    </rPh>
    <rPh sb="16" eb="17">
      <t>ブン</t>
    </rPh>
    <rPh sb="21" eb="23">
      <t>ジカ</t>
    </rPh>
    <rPh sb="23" eb="26">
      <t>ショウヒガタ</t>
    </rPh>
    <rPh sb="28" eb="29">
      <t>ブン</t>
    </rPh>
    <rPh sb="32" eb="34">
      <t>ホジョ</t>
    </rPh>
    <phoneticPr fontId="3"/>
  </si>
  <si>
    <t>3.交付申請額の計算</t>
    <rPh sb="2" eb="4">
      <t>コウフ</t>
    </rPh>
    <rPh sb="4" eb="7">
      <t>シンセイガク</t>
    </rPh>
    <rPh sb="8" eb="10">
      <t>ケイサン</t>
    </rPh>
    <phoneticPr fontId="3"/>
  </si>
  <si>
    <t>(2)加算金額の計算</t>
    <rPh sb="3" eb="5">
      <t>カサン</t>
    </rPh>
    <rPh sb="5" eb="6">
      <t>キン</t>
    </rPh>
    <rPh sb="6" eb="7">
      <t>ガク</t>
    </rPh>
    <rPh sb="8" eb="10">
      <t>ケイサン</t>
    </rPh>
    <phoneticPr fontId="3"/>
  </si>
  <si>
    <t>3.交付申請額の計算-(3)太陽光発電設備・蓄電池・EMS導入経費に加算率を乗じます。</t>
    <rPh sb="8" eb="10">
      <t>ケイサン</t>
    </rPh>
    <rPh sb="34" eb="36">
      <t>カサン</t>
    </rPh>
    <rPh sb="36" eb="37">
      <t>リツ</t>
    </rPh>
    <rPh sb="38" eb="39">
      <t>ジョウ</t>
    </rPh>
    <phoneticPr fontId="3"/>
  </si>
  <si>
    <t>交付申請額の合計（①+②+③）</t>
    <rPh sb="0" eb="2">
      <t>コウフ</t>
    </rPh>
    <rPh sb="2" eb="4">
      <t>シンセイ</t>
    </rPh>
    <rPh sb="4" eb="5">
      <t>ガク</t>
    </rPh>
    <rPh sb="6" eb="8">
      <t>ゴウケイ</t>
    </rPh>
    <phoneticPr fontId="3"/>
  </si>
  <si>
    <t>補助対象経費（本体価格+設置工事費）</t>
    <phoneticPr fontId="3"/>
  </si>
  <si>
    <t>の箇所について記入してください。「3.交付申請額の計算」</t>
    <rPh sb="1" eb="3">
      <t>カショ</t>
    </rPh>
    <rPh sb="7" eb="9">
      <t>キニュウ</t>
    </rPh>
    <phoneticPr fontId="3"/>
  </si>
  <si>
    <r>
      <t>・太陽光発電設備…発電出力</t>
    </r>
    <r>
      <rPr>
        <sz val="9"/>
        <color theme="1"/>
        <rFont val="游ゴシック"/>
        <family val="3"/>
        <charset val="128"/>
        <scheme val="minor"/>
      </rPr>
      <t>(※3)</t>
    </r>
    <r>
      <rPr>
        <sz val="12"/>
        <color theme="1"/>
        <rFont val="游ゴシック"/>
        <family val="3"/>
        <charset val="128"/>
        <scheme val="minor"/>
      </rPr>
      <t>1kWあたり5万円の補助</t>
    </r>
    <rPh sb="1" eb="4">
      <t>ｔｙ</t>
    </rPh>
    <rPh sb="4" eb="6">
      <t>ハツデン</t>
    </rPh>
    <rPh sb="6" eb="8">
      <t>セツビ</t>
    </rPh>
    <rPh sb="9" eb="11">
      <t>ハツデン</t>
    </rPh>
    <rPh sb="11" eb="13">
      <t>シュツリョク</t>
    </rPh>
    <rPh sb="24" eb="26">
      <t>マンエン</t>
    </rPh>
    <rPh sb="27" eb="29">
      <t>ホジョ</t>
    </rPh>
    <phoneticPr fontId="3"/>
  </si>
  <si>
    <r>
      <t>・蓄電池</t>
    </r>
    <r>
      <rPr>
        <b/>
        <sz val="12"/>
        <color theme="1"/>
        <rFont val="游ゴシック"/>
        <family val="3"/>
        <charset val="128"/>
        <scheme val="minor"/>
      </rPr>
      <t>…</t>
    </r>
    <r>
      <rPr>
        <sz val="12"/>
        <color theme="1"/>
        <rFont val="游ゴシック"/>
        <family val="3"/>
        <charset val="128"/>
        <scheme val="minor"/>
      </rPr>
      <t>蓄電池の補助対象経費の3分の1</t>
    </r>
    <rPh sb="1" eb="4">
      <t>チクデンチ</t>
    </rPh>
    <phoneticPr fontId="3"/>
  </si>
  <si>
    <t>・太陽光発電設備・蓄電池・EMS導入経費</t>
    <rPh sb="1" eb="4">
      <t>ｔｙ</t>
    </rPh>
    <rPh sb="4" eb="6">
      <t>ハツデン</t>
    </rPh>
    <rPh sb="6" eb="8">
      <t>セツビ</t>
    </rPh>
    <rPh sb="9" eb="12">
      <t>チクデンチ</t>
    </rPh>
    <rPh sb="16" eb="18">
      <t>ドウニュウ</t>
    </rPh>
    <rPh sb="18" eb="20">
      <t>ケイヒ</t>
    </rPh>
    <phoneticPr fontId="3"/>
  </si>
  <si>
    <t>・加算金額の計算</t>
    <rPh sb="1" eb="3">
      <t>カサン</t>
    </rPh>
    <rPh sb="3" eb="4">
      <t>キン</t>
    </rPh>
    <rPh sb="4" eb="5">
      <t>ガク</t>
    </rPh>
    <rPh sb="6" eb="8">
      <t>ケイサン</t>
    </rPh>
    <phoneticPr fontId="3"/>
  </si>
  <si>
    <r>
      <t>事業計画書【重点対策加速化事業事業者用】</t>
    </r>
    <r>
      <rPr>
        <sz val="12"/>
        <color theme="1"/>
        <rFont val="游ゴシック"/>
        <family val="3"/>
        <charset val="128"/>
        <scheme val="minor"/>
      </rPr>
      <t>(手書き用)</t>
    </r>
    <rPh sb="0" eb="2">
      <t>ジギョウ</t>
    </rPh>
    <rPh sb="2" eb="4">
      <t>ケイカク</t>
    </rPh>
    <rPh sb="4" eb="5">
      <t>ショ</t>
    </rPh>
    <rPh sb="6" eb="15">
      <t>ジュウテンタイサクカソクカジギョウ</t>
    </rPh>
    <rPh sb="15" eb="19">
      <t>ジギョウシャヨウ</t>
    </rPh>
    <rPh sb="21" eb="23">
      <t>テガ</t>
    </rPh>
    <rPh sb="24" eb="25">
      <t>ヨウ</t>
    </rPh>
    <phoneticPr fontId="3"/>
  </si>
  <si>
    <t>で算出された交付申請額(④)と加算金額(⑥)を交付申請書に転記してください。</t>
    <rPh sb="6" eb="8">
      <t>コウフ</t>
    </rPh>
    <rPh sb="8" eb="10">
      <t>シンセイ</t>
    </rPh>
    <rPh sb="15" eb="17">
      <t>カサン</t>
    </rPh>
    <rPh sb="17" eb="19">
      <t>キンガク</t>
    </rPh>
    <rPh sb="23" eb="25">
      <t>コウフ</t>
    </rPh>
    <rPh sb="25" eb="28">
      <t>シンセイショ</t>
    </rPh>
    <rPh sb="29" eb="31">
      <t>テンキ</t>
    </rPh>
    <phoneticPr fontId="3"/>
  </si>
  <si>
    <t>※1</t>
    <phoneticPr fontId="3"/>
  </si>
  <si>
    <t>…（C）</t>
    <phoneticPr fontId="3"/>
  </si>
  <si>
    <t>設置費用（本体価格+工事費）</t>
    <phoneticPr fontId="3"/>
  </si>
  <si>
    <t>円(税抜)…(D)</t>
    <rPh sb="2" eb="4">
      <t>ゼイヌキ</t>
    </rPh>
    <phoneticPr fontId="3"/>
  </si>
  <si>
    <r>
      <t xml:space="preserve">EMS
</t>
    </r>
    <r>
      <rPr>
        <sz val="6"/>
        <color theme="1"/>
        <rFont val="游ゴシック"/>
        <family val="3"/>
        <charset val="128"/>
        <scheme val="minor"/>
      </rPr>
      <t>（設置しない場合は記入不要）</t>
    </r>
    <rPh sb="5" eb="7">
      <t>セッチ</t>
    </rPh>
    <rPh sb="10" eb="12">
      <t>バアイ</t>
    </rPh>
    <rPh sb="13" eb="15">
      <t>キニュウ</t>
    </rPh>
    <rPh sb="15" eb="17">
      <t>フヨウ</t>
    </rPh>
    <phoneticPr fontId="3"/>
  </si>
  <si>
    <r>
      <t xml:space="preserve">蓄電池
</t>
    </r>
    <r>
      <rPr>
        <sz val="6"/>
        <color theme="1"/>
        <rFont val="游ゴシック"/>
        <family val="3"/>
        <charset val="128"/>
        <scheme val="minor"/>
      </rPr>
      <t>（設置しない場合は記入不要）</t>
    </r>
    <rPh sb="0" eb="3">
      <t>チクデンチ</t>
    </rPh>
    <phoneticPr fontId="3"/>
  </si>
  <si>
    <t>売電の有無</t>
    <rPh sb="0" eb="2">
      <t>バイデン</t>
    </rPh>
    <rPh sb="3" eb="5">
      <t>ウム</t>
    </rPh>
    <phoneticPr fontId="3"/>
  </si>
  <si>
    <t>□　なし</t>
    <phoneticPr fontId="3"/>
  </si>
  <si>
    <t>　□　あり</t>
    <phoneticPr fontId="3"/>
  </si>
  <si>
    <t>【注意】（E）が141,000円を超える場合は非FIT蓄電池の補助対象外です。</t>
    <rPh sb="1" eb="3">
      <t>チュウイ</t>
    </rPh>
    <rPh sb="15" eb="16">
      <t>エン</t>
    </rPh>
    <rPh sb="17" eb="18">
      <t>コ</t>
    </rPh>
    <rPh sb="20" eb="22">
      <t>バアイ</t>
    </rPh>
    <phoneticPr fontId="3"/>
  </si>
  <si>
    <t>☐</t>
    <phoneticPr fontId="3"/>
  </si>
  <si>
    <t>小計</t>
    <rPh sb="0" eb="2">
      <t>ショウケイ</t>
    </rPh>
    <phoneticPr fontId="3"/>
  </si>
  <si>
    <t>　3.交付申請額の計算-太陽光発電設備・蓄電池・EMS導入経費(③)に加算率を乗じます。</t>
    <rPh sb="9" eb="11">
      <t>ケイサン</t>
    </rPh>
    <rPh sb="35" eb="37">
      <t>カサン</t>
    </rPh>
    <rPh sb="37" eb="38">
      <t>リツ</t>
    </rPh>
    <rPh sb="39" eb="40">
      <t>ジョウ</t>
    </rPh>
    <phoneticPr fontId="3"/>
  </si>
  <si>
    <r>
      <t>円×　1/10</t>
    </r>
    <r>
      <rPr>
        <sz val="9"/>
        <color theme="1"/>
        <rFont val="游ゴシック"/>
        <family val="3"/>
        <charset val="128"/>
        <scheme val="minor"/>
      </rPr>
      <t xml:space="preserve"> 又は</t>
    </r>
    <r>
      <rPr>
        <sz val="12"/>
        <color theme="1"/>
        <rFont val="游ゴシック"/>
        <family val="3"/>
        <charset val="128"/>
        <scheme val="minor"/>
      </rPr>
      <t xml:space="preserve"> 1/5</t>
    </r>
    <rPh sb="8" eb="9">
      <t>マタ</t>
    </rPh>
    <phoneticPr fontId="3"/>
  </si>
  <si>
    <t>％…⑤</t>
    <phoneticPr fontId="3"/>
  </si>
  <si>
    <t>【蓄電池には補助対象経費の目標水準が設けられています】</t>
    <rPh sb="1" eb="4">
      <t>チクデンチ</t>
    </rPh>
    <rPh sb="6" eb="8">
      <t>ホジョ</t>
    </rPh>
    <rPh sb="8" eb="10">
      <t>タイショウ</t>
    </rPh>
    <rPh sb="10" eb="12">
      <t>ケイヒ</t>
    </rPh>
    <rPh sb="13" eb="15">
      <t>モクヒョウ</t>
    </rPh>
    <rPh sb="15" eb="17">
      <t>スイジュン</t>
    </rPh>
    <rPh sb="18" eb="19">
      <t>モウ</t>
    </rPh>
    <phoneticPr fontId="3"/>
  </si>
  <si>
    <t>1kWhあたりの補助対象経費目標金額</t>
    <rPh sb="12" eb="14">
      <t>ケイヒ</t>
    </rPh>
    <rPh sb="14" eb="16">
      <t>モクヒョウ</t>
    </rPh>
    <rPh sb="16" eb="18">
      <t>キンガク</t>
    </rPh>
    <phoneticPr fontId="3"/>
  </si>
  <si>
    <t>円/kWh 以下</t>
    <rPh sb="6" eb="8">
      <t>イカ</t>
    </rPh>
    <phoneticPr fontId="3"/>
  </si>
  <si>
    <r>
      <t>・</t>
    </r>
    <r>
      <rPr>
        <sz val="12"/>
        <color theme="1"/>
        <rFont val="游ゴシック"/>
        <family val="3"/>
        <charset val="128"/>
      </rPr>
      <t>チェック事項</t>
    </r>
    <rPh sb="5" eb="7">
      <t>ジコウ</t>
    </rPh>
    <phoneticPr fontId="3"/>
  </si>
  <si>
    <t>☑</t>
    <phoneticPr fontId="3"/>
  </si>
  <si>
    <t>目標水準を満たしていることを確認しました</t>
    <phoneticPr fontId="3"/>
  </si>
  <si>
    <t>目標水準を満たす機器の調達可否を事業者に確認しましたが、該当がありませんでした</t>
    <phoneticPr fontId="3"/>
  </si>
  <si>
    <t>円/kWh…（E）</t>
    <phoneticPr fontId="3"/>
  </si>
  <si>
    <r>
      <t>※</t>
    </r>
    <r>
      <rPr>
        <sz val="9"/>
        <color theme="1"/>
        <rFont val="游ゴシック"/>
        <family val="3"/>
        <charset val="128"/>
        <scheme val="minor"/>
      </rPr>
      <t>蓄電容量が</t>
    </r>
    <r>
      <rPr>
        <b/>
        <u/>
        <sz val="9"/>
        <color theme="1"/>
        <rFont val="游ゴシック"/>
        <family val="3"/>
        <charset val="128"/>
        <scheme val="minor"/>
      </rPr>
      <t>17.76kWh未満の場合は125,000円/kWh</t>
    </r>
    <r>
      <rPr>
        <sz val="9"/>
        <color theme="1"/>
        <rFont val="游ゴシック"/>
        <family val="3"/>
        <charset val="128"/>
        <scheme val="minor"/>
      </rPr>
      <t>、</t>
    </r>
    <r>
      <rPr>
        <u/>
        <sz val="9"/>
        <color theme="1"/>
        <rFont val="游ゴシック"/>
        <family val="3"/>
        <charset val="128"/>
        <scheme val="minor"/>
      </rPr>
      <t>1</t>
    </r>
    <r>
      <rPr>
        <b/>
        <u/>
        <sz val="9"/>
        <color theme="1"/>
        <rFont val="游ゴシック"/>
        <family val="3"/>
        <charset val="128"/>
        <scheme val="minor"/>
      </rPr>
      <t>7.76kWh以上の場合は11,900円/kWh</t>
    </r>
    <r>
      <rPr>
        <sz val="9"/>
        <color theme="1"/>
        <rFont val="游ゴシック"/>
        <family val="3"/>
        <charset val="128"/>
        <scheme val="minor"/>
      </rPr>
      <t>が目標水準です。</t>
    </r>
    <rPh sb="1" eb="3">
      <t>チクデン</t>
    </rPh>
    <rPh sb="3" eb="5">
      <t>ヨウリョウ</t>
    </rPh>
    <rPh sb="14" eb="16">
      <t>ミマン</t>
    </rPh>
    <rPh sb="17" eb="19">
      <t>バアイ</t>
    </rPh>
    <rPh sb="27" eb="28">
      <t>エン</t>
    </rPh>
    <rPh sb="41" eb="43">
      <t>イジョウ</t>
    </rPh>
    <rPh sb="44" eb="46">
      <t>バアイ</t>
    </rPh>
    <rPh sb="53" eb="54">
      <t>エン</t>
    </rPh>
    <rPh sb="59" eb="61">
      <t>モクヒョウ</t>
    </rPh>
    <rPh sb="61" eb="63">
      <t>スイジュン</t>
    </rPh>
    <phoneticPr fontId="3"/>
  </si>
  <si>
    <t>▼売電の有無を選択</t>
  </si>
  <si>
    <t>埼玉電機</t>
    <rPh sb="0" eb="2">
      <t>サイタマ</t>
    </rPh>
    <rPh sb="2" eb="4">
      <t>デンキ</t>
    </rPh>
    <phoneticPr fontId="3"/>
  </si>
  <si>
    <t>埼玉電機</t>
    <phoneticPr fontId="3"/>
  </si>
  <si>
    <t>☑</t>
  </si>
  <si>
    <t>・1kWhあたりの補助対象経費：(D)÷（C）　＝</t>
    <rPh sb="13" eb="15">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</si>
</sst>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u/>
      <sz val="9"/>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sz val="6"/>
      <color theme="1"/>
      <name val="游ゴシック"/>
      <family val="3"/>
      <charset val="128"/>
      <scheme val="minor"/>
    </font>
    <font>
      <sz val="12"/>
      <color theme="1"/>
      <name val="Segoe UI Symbol"/>
      <family val="3"/>
    </font>
    <font>
      <b/>
      <sz val="9"/>
      <color rgb="FFFF0000"/>
      <name val="游ゴシック"/>
      <family val="3"/>
      <charset val="128"/>
      <scheme val="minor"/>
    </font>
    <font>
      <sz val="12"/>
      <color theme="1"/>
      <name val="游ゴシック"/>
      <family val="3"/>
      <charset val="128"/>
    </font>
    <font>
      <sz val="9"/>
      <name val="游ゴシック"/>
      <family val="3"/>
      <charset val="128"/>
      <scheme val="minor"/>
    </font>
    <font>
      <sz val="12"/>
      <name val="Segoe UI Symbol"/>
      <family val="3"/>
    </font>
    <font>
      <u/>
      <sz val="9"/>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Dashed">
        <color indexed="64"/>
      </top>
      <bottom style="medium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0" fontId="4" fillId="2" borderId="15" xfId="0" applyFont="1" applyFill="1" applyBorder="1" applyProtection="1">
      <alignment vertical="center"/>
      <protection locked="0"/>
    </xf>
    <xf numFmtId="38" fontId="4" fillId="3" borderId="16" xfId="1" applyFont="1" applyFill="1" applyBorder="1">
      <alignment vertical="center"/>
    </xf>
    <xf numFmtId="40" fontId="4" fillId="3" borderId="16" xfId="1" applyNumberFormat="1" applyFont="1" applyFill="1" applyBorder="1">
      <alignment vertical="center"/>
    </xf>
    <xf numFmtId="0" fontId="4" fillId="2" borderId="17" xfId="0" applyFont="1" applyFill="1" applyBorder="1" applyProtection="1">
      <alignment vertical="center"/>
      <protection locked="0"/>
    </xf>
    <xf numFmtId="0" fontId="4" fillId="2" borderId="18" xfId="0" applyFont="1" applyFill="1" applyBorder="1" applyProtection="1">
      <alignment vertical="center"/>
      <protection locked="0"/>
    </xf>
    <xf numFmtId="0" fontId="4" fillId="2" borderId="19" xfId="0" applyFont="1" applyFill="1" applyBorder="1" applyProtection="1">
      <alignment vertical="center"/>
      <protection locked="0"/>
    </xf>
    <xf numFmtId="0" fontId="4" fillId="3" borderId="4" xfId="0" applyFont="1" applyFill="1" applyBorder="1">
      <alignment vertical="center"/>
    </xf>
    <xf numFmtId="2" fontId="4" fillId="2" borderId="15" xfId="0" applyNumberFormat="1" applyFont="1" applyFill="1" applyBorder="1" applyProtection="1">
      <alignment vertical="center"/>
      <protection locked="0"/>
    </xf>
    <xf numFmtId="2" fontId="4" fillId="2" borderId="19" xfId="0" applyNumberFormat="1" applyFont="1" applyFill="1" applyBorder="1" applyProtection="1">
      <alignment vertical="center"/>
      <protection locked="0"/>
    </xf>
    <xf numFmtId="0" fontId="4" fillId="0" borderId="5" xfId="0" applyFont="1" applyBorder="1" applyAlignment="1">
      <alignment horizontal="right" vertical="center"/>
    </xf>
    <xf numFmtId="2" fontId="4" fillId="3" borderId="12" xfId="0" applyNumberFormat="1"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Border="1">
      <alignment vertical="center"/>
    </xf>
    <xf numFmtId="0" fontId="6" fillId="0" borderId="6" xfId="0" applyFont="1" applyBorder="1" applyAlignment="1">
      <alignment vertical="center"/>
    </xf>
    <xf numFmtId="0" fontId="6" fillId="0" borderId="6" xfId="0" applyFont="1" applyBorder="1">
      <alignment vertical="center"/>
    </xf>
    <xf numFmtId="0" fontId="4" fillId="0" borderId="24" xfId="0" applyFont="1" applyBorder="1" applyAlignment="1">
      <alignment horizontal="left" vertical="center"/>
    </xf>
    <xf numFmtId="0" fontId="4" fillId="0" borderId="24" xfId="0" applyFont="1" applyFill="1" applyBorder="1" applyAlignment="1">
      <alignment horizontal="left" vertical="center"/>
    </xf>
    <xf numFmtId="38" fontId="4" fillId="2" borderId="3" xfId="1" applyFont="1" applyFill="1" applyBorder="1" applyProtection="1">
      <alignment vertical="center"/>
      <protection locked="0"/>
    </xf>
    <xf numFmtId="0" fontId="8" fillId="0" borderId="0" xfId="0" applyFont="1" applyAlignment="1">
      <alignment vertical="top"/>
    </xf>
    <xf numFmtId="0" fontId="4" fillId="3" borderId="0" xfId="0" applyFont="1" applyFill="1" applyBorder="1">
      <alignment vertical="center"/>
    </xf>
    <xf numFmtId="3" fontId="4" fillId="3" borderId="25" xfId="0" applyNumberFormat="1" applyFont="1" applyFill="1" applyBorder="1">
      <alignment vertical="center"/>
    </xf>
    <xf numFmtId="38" fontId="4" fillId="3" borderId="25" xfId="1" applyFont="1" applyFill="1" applyBorder="1">
      <alignment vertical="center"/>
    </xf>
    <xf numFmtId="0" fontId="4" fillId="3" borderId="0" xfId="0" applyFont="1" applyFill="1">
      <alignment vertical="center"/>
    </xf>
    <xf numFmtId="0" fontId="6" fillId="3" borderId="0" xfId="0" applyFont="1" applyFill="1" applyBorder="1">
      <alignment vertical="center"/>
    </xf>
    <xf numFmtId="0" fontId="4" fillId="3" borderId="0" xfId="0" applyFont="1" applyFill="1" applyBorder="1" applyAlignment="1">
      <alignment horizontal="right" vertical="center"/>
    </xf>
    <xf numFmtId="0" fontId="8" fillId="3" borderId="0" xfId="0" applyFont="1" applyFill="1" applyAlignment="1">
      <alignment vertical="top"/>
    </xf>
    <xf numFmtId="0" fontId="4" fillId="3" borderId="26" xfId="0" applyFont="1" applyFill="1" applyBorder="1" applyAlignment="1">
      <alignment horizontal="right" vertical="center"/>
    </xf>
    <xf numFmtId="38" fontId="4" fillId="3" borderId="26" xfId="0" applyNumberFormat="1" applyFont="1" applyFill="1" applyBorder="1">
      <alignment vertical="center"/>
    </xf>
    <xf numFmtId="3" fontId="4" fillId="3" borderId="24" xfId="0" applyNumberFormat="1" applyFont="1" applyFill="1" applyBorder="1">
      <alignment vertical="center"/>
    </xf>
    <xf numFmtId="38" fontId="6" fillId="3" borderId="24" xfId="0" applyNumberFormat="1" applyFont="1" applyFill="1" applyBorder="1">
      <alignment vertical="center"/>
    </xf>
    <xf numFmtId="0" fontId="4" fillId="3" borderId="16" xfId="0" applyFont="1" applyFill="1" applyBorder="1">
      <alignment vertical="center"/>
    </xf>
    <xf numFmtId="0" fontId="6" fillId="3" borderId="0" xfId="0" applyFont="1" applyFill="1" applyBorder="1" applyAlignment="1">
      <alignment horizontal="center" vertical="center"/>
    </xf>
    <xf numFmtId="38" fontId="6" fillId="3" borderId="0" xfId="0" applyNumberFormat="1" applyFont="1" applyFill="1" applyBorder="1">
      <alignment vertical="center"/>
    </xf>
    <xf numFmtId="0" fontId="4" fillId="2" borderId="3" xfId="0" applyFont="1" applyFill="1" applyBorder="1" applyAlignment="1" applyProtection="1">
      <alignment horizontal="center" vertical="center"/>
      <protection locked="0"/>
    </xf>
    <xf numFmtId="0" fontId="4" fillId="0" borderId="0" xfId="0" applyFont="1" applyAlignment="1">
      <alignment horizontal="right" vertical="center"/>
    </xf>
    <xf numFmtId="38" fontId="4" fillId="0" borderId="0" xfId="1" applyFont="1">
      <alignment vertical="center"/>
    </xf>
    <xf numFmtId="0" fontId="4" fillId="3" borderId="26" xfId="0" applyFont="1" applyFill="1" applyBorder="1">
      <alignment vertical="center"/>
    </xf>
    <xf numFmtId="9" fontId="4" fillId="3" borderId="26" xfId="2" applyFont="1" applyFill="1" applyBorder="1" applyAlignment="1">
      <alignment horizontal="right" vertical="center"/>
    </xf>
    <xf numFmtId="2" fontId="4" fillId="0" borderId="0" xfId="0" applyNumberFormat="1" applyFont="1">
      <alignment vertical="center"/>
    </xf>
    <xf numFmtId="38" fontId="4" fillId="0" borderId="0" xfId="0" applyNumberFormat="1" applyFont="1">
      <alignment vertical="center"/>
    </xf>
    <xf numFmtId="38" fontId="6" fillId="3" borderId="24" xfId="1" applyFont="1" applyFill="1" applyBorder="1">
      <alignment vertical="center"/>
    </xf>
    <xf numFmtId="0" fontId="6" fillId="0" borderId="16" xfId="0" applyFont="1" applyBorder="1">
      <alignment vertical="center"/>
    </xf>
    <xf numFmtId="0" fontId="4" fillId="0" borderId="5" xfId="0" applyFont="1" applyBorder="1" applyAlignment="1">
      <alignment horizontal="right" vertical="center"/>
    </xf>
    <xf numFmtId="2" fontId="4" fillId="3" borderId="25" xfId="0" applyNumberFormat="1" applyFont="1" applyFill="1" applyBorder="1">
      <alignment vertical="center"/>
    </xf>
    <xf numFmtId="0" fontId="11" fillId="0" borderId="10" xfId="0" applyFont="1" applyBorder="1" applyAlignment="1">
      <alignment vertical="center" wrapText="1"/>
    </xf>
    <xf numFmtId="0" fontId="13" fillId="0" borderId="0" xfId="0" applyFont="1">
      <alignment vertical="center"/>
    </xf>
    <xf numFmtId="0" fontId="5" fillId="0" borderId="0" xfId="0" applyFont="1" applyAlignment="1">
      <alignment vertical="top"/>
    </xf>
    <xf numFmtId="0" fontId="9" fillId="0" borderId="0" xfId="0" applyFont="1" applyAlignment="1">
      <alignment vertical="top"/>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25" xfId="0" applyFont="1" applyBorder="1">
      <alignment vertical="center"/>
    </xf>
    <xf numFmtId="0" fontId="6" fillId="0" borderId="18" xfId="0" applyFont="1" applyBorder="1">
      <alignment vertical="center"/>
    </xf>
    <xf numFmtId="38" fontId="4" fillId="3" borderId="25" xfId="1" applyFont="1" applyFill="1" applyBorder="1" applyAlignment="1">
      <alignment vertical="center" shrinkToFi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23" xfId="0" applyFont="1" applyBorder="1">
      <alignment vertical="center"/>
    </xf>
    <xf numFmtId="38" fontId="4" fillId="3" borderId="0" xfId="1" applyFont="1" applyFill="1" applyBorder="1" applyAlignment="1">
      <alignment horizontal="right" vertical="center"/>
    </xf>
    <xf numFmtId="0" fontId="5" fillId="0" borderId="0" xfId="0" applyFont="1" applyBorder="1" applyAlignment="1">
      <alignment horizontal="right"/>
    </xf>
    <xf numFmtId="38" fontId="4" fillId="0" borderId="6" xfId="1" applyFont="1" applyBorder="1">
      <alignment vertical="center"/>
    </xf>
    <xf numFmtId="0" fontId="4" fillId="0" borderId="16" xfId="0" applyFont="1" applyBorder="1">
      <alignment vertical="center"/>
    </xf>
    <xf numFmtId="0" fontId="9" fillId="0" borderId="0" xfId="0" applyFont="1" applyAlignment="1">
      <alignment vertical="top" wrapText="1"/>
    </xf>
    <xf numFmtId="38" fontId="4" fillId="3" borderId="0" xfId="0" applyNumberFormat="1" applyFont="1" applyFill="1" applyBorder="1">
      <alignment vertical="center"/>
    </xf>
    <xf numFmtId="0" fontId="11" fillId="0" borderId="18" xfId="0" applyFont="1" applyBorder="1" applyAlignment="1">
      <alignment vertical="center" wrapText="1"/>
    </xf>
    <xf numFmtId="0" fontId="12" fillId="0" borderId="6" xfId="0" applyFont="1" applyBorder="1" applyAlignment="1">
      <alignment horizontal="left" vertical="center"/>
    </xf>
    <xf numFmtId="0" fontId="5" fillId="0" borderId="0" xfId="0" applyFont="1" applyBorder="1" applyAlignment="1">
      <alignment horizontal="left"/>
    </xf>
    <xf numFmtId="0" fontId="13" fillId="3" borderId="16" xfId="0" applyFont="1" applyFill="1" applyBorder="1">
      <alignment vertical="center"/>
    </xf>
    <xf numFmtId="0" fontId="4" fillId="0" borderId="0" xfId="0" applyFont="1" applyBorder="1" applyAlignment="1">
      <alignment horizontal="center" vertical="center" wrapText="1"/>
    </xf>
    <xf numFmtId="0" fontId="9" fillId="0" borderId="28" xfId="0" applyFont="1" applyBorder="1" applyAlignment="1">
      <alignment horizontal="right" vertical="center"/>
    </xf>
    <xf numFmtId="0" fontId="9" fillId="0" borderId="23" xfId="0" applyFont="1" applyBorder="1" applyAlignment="1">
      <alignment horizontal="left" vertical="center"/>
    </xf>
    <xf numFmtId="0" fontId="4" fillId="0" borderId="25" xfId="0" applyFont="1" applyBorder="1" applyAlignment="1">
      <alignment horizontal="center" vertical="center" wrapText="1"/>
    </xf>
    <xf numFmtId="0" fontId="6" fillId="0" borderId="10" xfId="0" applyFont="1" applyBorder="1" applyAlignment="1">
      <alignment vertical="center" wrapText="1"/>
    </xf>
    <xf numFmtId="0" fontId="4" fillId="0" borderId="23" xfId="0" applyFont="1" applyBorder="1" applyAlignment="1">
      <alignment horizontal="left" vertical="center"/>
    </xf>
    <xf numFmtId="0" fontId="6" fillId="0" borderId="25" xfId="0" applyFont="1" applyBorder="1" applyAlignment="1">
      <alignment horizontal="left" vertical="center"/>
    </xf>
    <xf numFmtId="0" fontId="4" fillId="0" borderId="24" xfId="0" applyFont="1" applyFill="1" applyBorder="1" applyAlignment="1">
      <alignment horizontal="right" vertical="center"/>
    </xf>
    <xf numFmtId="0" fontId="6" fillId="0" borderId="20" xfId="0" applyFont="1" applyBorder="1" applyAlignment="1">
      <alignment horizontal="left" vertical="center"/>
    </xf>
    <xf numFmtId="0" fontId="11" fillId="0" borderId="34" xfId="0" applyFont="1" applyBorder="1" applyAlignment="1">
      <alignment vertical="center" wrapText="1"/>
    </xf>
    <xf numFmtId="0" fontId="6" fillId="2" borderId="1" xfId="0" applyFont="1" applyFill="1" applyBorder="1" applyAlignment="1">
      <alignment horizontal="left" vertical="center"/>
    </xf>
    <xf numFmtId="0" fontId="4" fillId="2" borderId="3" xfId="0" applyFont="1" applyFill="1" applyBorder="1">
      <alignment vertical="center"/>
    </xf>
    <xf numFmtId="0" fontId="6" fillId="3" borderId="16" xfId="0" applyFont="1" applyFill="1" applyBorder="1">
      <alignment vertical="center"/>
    </xf>
    <xf numFmtId="0" fontId="16" fillId="0" borderId="0" xfId="0" applyFont="1" applyAlignment="1">
      <alignment horizontal="center" vertical="center"/>
    </xf>
    <xf numFmtId="9" fontId="4" fillId="2" borderId="3" xfId="2" applyFont="1" applyFill="1" applyBorder="1" applyAlignment="1">
      <alignment horizontal="right" vertical="center"/>
    </xf>
    <xf numFmtId="0" fontId="16" fillId="0" borderId="0" xfId="0" applyFont="1">
      <alignment vertical="center"/>
    </xf>
    <xf numFmtId="0" fontId="4" fillId="0" borderId="3" xfId="0" applyFont="1" applyFill="1" applyBorder="1" applyAlignment="1" applyProtection="1">
      <alignment horizontal="center" vertical="center"/>
      <protection locked="0"/>
    </xf>
    <xf numFmtId="38" fontId="4" fillId="3" borderId="0" xfId="1" applyFont="1" applyFill="1" applyBorder="1" applyAlignment="1">
      <alignment horizontal="left"/>
    </xf>
    <xf numFmtId="0" fontId="4" fillId="0" borderId="0" xfId="0" applyFont="1" applyBorder="1" applyAlignment="1">
      <alignment horizontal="center" vertical="center" wrapText="1"/>
    </xf>
    <xf numFmtId="0" fontId="4" fillId="0" borderId="0" xfId="0" applyFont="1" applyAlignment="1">
      <alignment vertical="top" wrapText="1"/>
    </xf>
    <xf numFmtId="38" fontId="16" fillId="4" borderId="37" xfId="1" applyFont="1" applyFill="1" applyBorder="1" applyAlignment="1">
      <alignment horizontal="center" vertical="center"/>
    </xf>
    <xf numFmtId="38" fontId="19" fillId="4" borderId="38" xfId="1" applyFont="1" applyFill="1" applyBorder="1" applyAlignment="1">
      <alignment horizontal="left" vertical="center"/>
    </xf>
    <xf numFmtId="0" fontId="4" fillId="4" borderId="38" xfId="0" applyFont="1" applyFill="1" applyBorder="1">
      <alignment vertical="center"/>
    </xf>
    <xf numFmtId="0" fontId="4" fillId="4" borderId="39" xfId="0" applyFont="1" applyFill="1" applyBorder="1">
      <alignment vertical="center"/>
    </xf>
    <xf numFmtId="0" fontId="20" fillId="4" borderId="40" xfId="0" applyFont="1" applyFill="1" applyBorder="1" applyAlignment="1">
      <alignment horizontal="center" vertical="center"/>
    </xf>
    <xf numFmtId="0" fontId="19" fillId="4" borderId="41" xfId="0" applyFont="1" applyFill="1" applyBorder="1" applyAlignment="1">
      <alignment vertical="center"/>
    </xf>
    <xf numFmtId="0" fontId="14" fillId="4" borderId="41" xfId="0" applyFont="1" applyFill="1" applyBorder="1" applyAlignment="1">
      <alignment vertical="center"/>
    </xf>
    <xf numFmtId="0" fontId="14" fillId="4" borderId="42" xfId="0" applyFont="1" applyFill="1" applyBorder="1" applyAlignment="1">
      <alignment vertical="center"/>
    </xf>
    <xf numFmtId="3" fontId="4" fillId="3" borderId="0" xfId="0" applyNumberFormat="1" applyFont="1" applyFill="1" applyBorder="1" applyAlignment="1">
      <alignment horizontal="right"/>
    </xf>
    <xf numFmtId="0" fontId="13" fillId="3" borderId="0" xfId="0" applyFont="1" applyFill="1" applyBorder="1">
      <alignment vertical="center"/>
    </xf>
    <xf numFmtId="38" fontId="4" fillId="0" borderId="0" xfId="1" applyFont="1" applyBorder="1">
      <alignment vertical="center"/>
    </xf>
    <xf numFmtId="0" fontId="7" fillId="0" borderId="0" xfId="0" applyFont="1">
      <alignment vertical="center"/>
    </xf>
    <xf numFmtId="0" fontId="6" fillId="3" borderId="6"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6" xfId="0" applyFont="1" applyFill="1" applyBorder="1" applyAlignment="1">
      <alignment horizontal="center"/>
    </xf>
    <xf numFmtId="0" fontId="6" fillId="3" borderId="24" xfId="0" applyFont="1" applyFill="1" applyBorder="1" applyAlignment="1">
      <alignment horizontal="center"/>
    </xf>
    <xf numFmtId="0" fontId="4" fillId="0" borderId="4" xfId="0" applyFont="1" applyBorder="1" applyAlignment="1">
      <alignment horizontal="center" vertical="center" wrapText="1"/>
    </xf>
    <xf numFmtId="38" fontId="4" fillId="3" borderId="25" xfId="0" applyNumberFormat="1" applyFont="1" applyFill="1" applyBorder="1" applyAlignment="1">
      <alignment horizontal="center" vertical="center"/>
    </xf>
    <xf numFmtId="0" fontId="4" fillId="3" borderId="25" xfId="0" applyFont="1" applyFill="1" applyBorder="1" applyAlignment="1">
      <alignment horizontal="center" vertical="center"/>
    </xf>
    <xf numFmtId="0" fontId="5" fillId="0" borderId="27" xfId="0" applyFont="1" applyBorder="1" applyAlignment="1">
      <alignment horizontal="center" vertical="top"/>
    </xf>
    <xf numFmtId="0" fontId="5" fillId="0" borderId="24" xfId="0" applyFont="1" applyBorder="1" applyAlignment="1">
      <alignment horizontal="center" vertical="top"/>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 fontId="4" fillId="3" borderId="6" xfId="0" applyNumberFormat="1" applyFont="1" applyFill="1" applyBorder="1" applyAlignment="1">
      <alignment horizontal="right"/>
    </xf>
    <xf numFmtId="3" fontId="4" fillId="3" borderId="24" xfId="0" applyNumberFormat="1" applyFont="1" applyFill="1" applyBorder="1" applyAlignment="1">
      <alignment horizontal="right"/>
    </xf>
    <xf numFmtId="0" fontId="17" fillId="4" borderId="36"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14" xfId="0" applyFont="1" applyBorder="1" applyAlignment="1">
      <alignment horizontal="right" vertical="center"/>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4" fillId="0" borderId="2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6" xfId="0" applyFont="1" applyBorder="1" applyAlignment="1">
      <alignment horizontal="left" vertical="center"/>
    </xf>
    <xf numFmtId="0" fontId="4" fillId="0" borderId="16" xfId="0" applyFont="1" applyBorder="1" applyAlignment="1">
      <alignment horizontal="left" vertical="center"/>
    </xf>
    <xf numFmtId="0" fontId="4" fillId="0" borderId="6" xfId="0" applyFont="1" applyBorder="1" applyAlignment="1">
      <alignment horizontal="left" vertical="center"/>
    </xf>
    <xf numFmtId="0" fontId="6" fillId="0" borderId="20" xfId="0" applyFont="1" applyBorder="1" applyAlignment="1">
      <alignment horizontal="left" vertical="center"/>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6" fillId="2" borderId="35" xfId="0"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14" fillId="4" borderId="29"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31" xfId="0" applyFont="1" applyFill="1" applyBorder="1" applyAlignment="1">
      <alignment horizontal="center" vertical="center"/>
    </xf>
    <xf numFmtId="38" fontId="4" fillId="2" borderId="1" xfId="0" applyNumberFormat="1" applyFont="1" applyFill="1" applyBorder="1" applyAlignment="1">
      <alignment horizontal="center" vertical="center"/>
    </xf>
    <xf numFmtId="0" fontId="6" fillId="0" borderId="14" xfId="0" applyFont="1" applyBorder="1" applyAlignment="1">
      <alignment horizontal="right" vertical="center"/>
    </xf>
    <xf numFmtId="0" fontId="8" fillId="3" borderId="0" xfId="0" applyFont="1" applyFill="1" applyAlignment="1">
      <alignment horizontal="left" vertical="top" wrapText="1"/>
    </xf>
    <xf numFmtId="0" fontId="5" fillId="0" borderId="0" xfId="0" applyFont="1" applyBorder="1" applyAlignment="1">
      <alignment horizontal="center"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645949</xdr:colOff>
      <xdr:row>33</xdr:row>
      <xdr:rowOff>218966</xdr:rowOff>
    </xdr:from>
    <xdr:to>
      <xdr:col>13</xdr:col>
      <xdr:colOff>32848</xdr:colOff>
      <xdr:row>37</xdr:row>
      <xdr:rowOff>208018</xdr:rowOff>
    </xdr:to>
    <xdr:sp macro="" textlink="">
      <xdr:nvSpPr>
        <xdr:cNvPr id="2" name="吹き出し: 角を丸めた四角形 1">
          <a:extLst>
            <a:ext uri="{FF2B5EF4-FFF2-40B4-BE49-F238E27FC236}">
              <a16:creationId xmlns:a16="http://schemas.microsoft.com/office/drawing/2014/main" id="{84CF6EF3-751C-48BD-85CA-E4360AD677EF}"/>
            </a:ext>
          </a:extLst>
        </xdr:cNvPr>
        <xdr:cNvSpPr/>
      </xdr:nvSpPr>
      <xdr:spPr>
        <a:xfrm>
          <a:off x="5682156" y="7904656"/>
          <a:ext cx="4018020" cy="897759"/>
        </a:xfrm>
        <a:prstGeom prst="wedgeRoundRectCallout">
          <a:avLst>
            <a:gd name="adj1" fmla="val -75140"/>
            <a:gd name="adj2" fmla="val 2689"/>
            <a:gd name="adj3" fmla="val 16667"/>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en-US" altLang="ja-JP" sz="1000"/>
            <a:t>1kWh</a:t>
          </a:r>
          <a:r>
            <a:rPr kumimoji="1" lang="ja-JP" altLang="en-US" sz="1000"/>
            <a:t>あたりの補助対象経費が目標水準を下回っているかを確認します。目標水準を</a:t>
          </a:r>
          <a:r>
            <a:rPr kumimoji="1" lang="ja-JP" altLang="en-US" sz="1000" b="1" u="sng"/>
            <a:t>超過している</a:t>
          </a:r>
          <a:r>
            <a:rPr kumimoji="1" lang="ja-JP" altLang="en-US" sz="1000"/>
            <a:t>場合、販売事業者に対して水準を満たす機器の導入可否を確認する必要があります。</a:t>
          </a:r>
        </a:p>
      </xdr:txBody>
    </xdr:sp>
    <xdr:clientData/>
  </xdr:twoCellAnchor>
  <xdr:twoCellAnchor>
    <xdr:from>
      <xdr:col>6</xdr:col>
      <xdr:colOff>678794</xdr:colOff>
      <xdr:row>57</xdr:row>
      <xdr:rowOff>186120</xdr:rowOff>
    </xdr:from>
    <xdr:to>
      <xdr:col>9</xdr:col>
      <xdr:colOff>86711</xdr:colOff>
      <xdr:row>60</xdr:row>
      <xdr:rowOff>54741</xdr:rowOff>
    </xdr:to>
    <xdr:sp macro="" textlink="">
      <xdr:nvSpPr>
        <xdr:cNvPr id="3" name="吹き出し: 角を丸めた四角形 2">
          <a:extLst>
            <a:ext uri="{FF2B5EF4-FFF2-40B4-BE49-F238E27FC236}">
              <a16:creationId xmlns:a16="http://schemas.microsoft.com/office/drawing/2014/main" id="{E6F87BA1-F68B-4721-B461-AC66B87F70ED}"/>
            </a:ext>
          </a:extLst>
        </xdr:cNvPr>
        <xdr:cNvSpPr/>
      </xdr:nvSpPr>
      <xdr:spPr>
        <a:xfrm>
          <a:off x="5715001" y="13192672"/>
          <a:ext cx="1280072" cy="624052"/>
        </a:xfrm>
        <a:prstGeom prst="wedgeRoundRectCallout">
          <a:avLst>
            <a:gd name="adj1" fmla="val -123207"/>
            <a:gd name="adj2" fmla="val 22778"/>
            <a:gd name="adj3" fmla="val 16667"/>
          </a:avLst>
        </a:prstGeom>
        <a:solidFill>
          <a:srgbClr val="FFFFFF">
            <a:alpha val="83137"/>
          </a:srgbClr>
        </a:solidFill>
        <a:ln w="19050"/>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ja-JP" altLang="en-US" sz="1000" b="1">
              <a:solidFill>
                <a:sysClr val="windowText" lastClr="000000"/>
              </a:solidFill>
            </a:rPr>
            <a:t>交付申請書に転記してください。</a:t>
          </a:r>
        </a:p>
      </xdr:txBody>
    </xdr:sp>
    <xdr:clientData/>
  </xdr:twoCellAnchor>
  <xdr:twoCellAnchor>
    <xdr:from>
      <xdr:col>6</xdr:col>
      <xdr:colOff>656899</xdr:colOff>
      <xdr:row>62</xdr:row>
      <xdr:rowOff>21896</xdr:rowOff>
    </xdr:from>
    <xdr:to>
      <xdr:col>9</xdr:col>
      <xdr:colOff>65692</xdr:colOff>
      <xdr:row>64</xdr:row>
      <xdr:rowOff>142326</xdr:rowOff>
    </xdr:to>
    <xdr:sp macro="" textlink="">
      <xdr:nvSpPr>
        <xdr:cNvPr id="4" name="吹き出し: 角を丸めた四角形 3">
          <a:extLst>
            <a:ext uri="{FF2B5EF4-FFF2-40B4-BE49-F238E27FC236}">
              <a16:creationId xmlns:a16="http://schemas.microsoft.com/office/drawing/2014/main" id="{4F3D1EA1-79C3-4410-A1CE-2CF787F8A89E}"/>
            </a:ext>
          </a:extLst>
        </xdr:cNvPr>
        <xdr:cNvSpPr/>
      </xdr:nvSpPr>
      <xdr:spPr>
        <a:xfrm>
          <a:off x="5693106" y="14287499"/>
          <a:ext cx="1280948" cy="624051"/>
        </a:xfrm>
        <a:prstGeom prst="wedgeRoundRectCallout">
          <a:avLst>
            <a:gd name="adj1" fmla="val -52163"/>
            <a:gd name="adj2" fmla="val 92952"/>
            <a:gd name="adj3" fmla="val 16667"/>
          </a:avLst>
        </a:prstGeom>
        <a:solidFill>
          <a:srgbClr val="FFFFFF">
            <a:alpha val="83137"/>
          </a:srgbClr>
        </a:solidFill>
        <a:ln w="19050"/>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ja-JP" altLang="en-US" sz="1000" b="1">
              <a:solidFill>
                <a:sysClr val="windowText" lastClr="000000"/>
              </a:solidFill>
            </a:rPr>
            <a:t>交付申請書に転記してください。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9D36-4859-49A1-B5A6-5A7BED625536}">
  <dimension ref="A1:N82"/>
  <sheetViews>
    <sheetView tabSelected="1" view="pageBreakPreview" zoomScale="87" zoomScaleNormal="100" zoomScaleSheetLayoutView="87" workbookViewId="0">
      <selection activeCell="D12" sqref="D12"/>
    </sheetView>
  </sheetViews>
  <sheetFormatPr defaultColWidth="9" defaultRowHeight="19.5" x14ac:dyDescent="0.4"/>
  <cols>
    <col min="1" max="1" width="3" style="1" customWidth="1"/>
    <col min="2" max="3" width="7.875" style="1" customWidth="1"/>
    <col min="4" max="4" width="20.5" style="1" customWidth="1"/>
    <col min="5" max="5" width="14.75" style="1" customWidth="1"/>
    <col min="6" max="6" width="11.875" style="1" customWidth="1"/>
    <col min="7" max="7" width="9.125" style="1" customWidth="1"/>
    <col min="8" max="8" width="6.375" style="1" customWidth="1"/>
    <col min="9" max="16384" width="9" style="1"/>
  </cols>
  <sheetData>
    <row r="1" spans="1:8" ht="26.25" thickBot="1" x14ac:dyDescent="0.45">
      <c r="A1" s="125" t="s">
        <v>37</v>
      </c>
      <c r="B1" s="125"/>
      <c r="C1" s="125"/>
      <c r="D1" s="125"/>
      <c r="E1" s="125"/>
      <c r="F1" s="125"/>
      <c r="G1" s="125"/>
      <c r="H1" s="125"/>
    </row>
    <row r="2" spans="1:8" ht="20.25" thickBot="1" x14ac:dyDescent="0.45">
      <c r="B2" s="126" t="s">
        <v>0</v>
      </c>
      <c r="C2" s="127"/>
      <c r="D2" s="1" t="s">
        <v>67</v>
      </c>
    </row>
    <row r="3" spans="1:8" x14ac:dyDescent="0.4">
      <c r="B3" s="1" t="s">
        <v>68</v>
      </c>
    </row>
    <row r="4" spans="1:8" ht="6" customHeight="1" x14ac:dyDescent="0.4"/>
    <row r="5" spans="1:8" x14ac:dyDescent="0.4">
      <c r="A5" s="1" t="s">
        <v>1</v>
      </c>
    </row>
    <row r="6" spans="1:8" ht="20.25" thickBot="1" x14ac:dyDescent="0.45">
      <c r="A6" s="1" t="s">
        <v>42</v>
      </c>
    </row>
    <row r="7" spans="1:8" ht="20.25" thickBot="1" x14ac:dyDescent="0.45">
      <c r="B7" s="72" t="s">
        <v>43</v>
      </c>
      <c r="C7" s="23"/>
      <c r="D7" s="24"/>
      <c r="E7" s="25"/>
      <c r="F7" s="1" t="s">
        <v>59</v>
      </c>
    </row>
    <row r="8" spans="1:8" ht="7.5" customHeight="1" x14ac:dyDescent="0.4">
      <c r="B8" s="57"/>
      <c r="C8" s="56"/>
      <c r="D8" s="58"/>
      <c r="E8" s="58"/>
      <c r="F8" s="58"/>
    </row>
    <row r="9" spans="1:8" ht="20.25" thickBot="1" x14ac:dyDescent="0.45">
      <c r="A9" s="1" t="s">
        <v>44</v>
      </c>
      <c r="D9" s="59"/>
    </row>
    <row r="10" spans="1:8" ht="20.25" customHeight="1" thickBot="1" x14ac:dyDescent="0.45">
      <c r="B10" s="135" t="s">
        <v>2</v>
      </c>
      <c r="C10" s="136"/>
      <c r="D10" s="128" t="s">
        <v>3</v>
      </c>
      <c r="E10" s="129"/>
      <c r="F10" s="130"/>
      <c r="G10" s="131"/>
    </row>
    <row r="11" spans="1:8" ht="36.75" thickBot="1" x14ac:dyDescent="0.45">
      <c r="B11" s="137"/>
      <c r="C11" s="138"/>
      <c r="D11" s="60" t="s">
        <v>4</v>
      </c>
      <c r="E11" s="71" t="s">
        <v>5</v>
      </c>
      <c r="F11" s="4" t="s">
        <v>6</v>
      </c>
      <c r="G11" s="5" t="s">
        <v>7</v>
      </c>
    </row>
    <row r="12" spans="1:8" ht="20.25" thickBot="1" x14ac:dyDescent="0.45">
      <c r="B12" s="133" t="s">
        <v>106</v>
      </c>
      <c r="C12" s="134"/>
      <c r="D12" s="6"/>
      <c r="E12" s="7"/>
      <c r="F12" s="8"/>
      <c r="G12" s="9">
        <f>E12*F12</f>
        <v>0</v>
      </c>
    </row>
    <row r="13" spans="1:8" ht="20.25" thickBot="1" x14ac:dyDescent="0.45">
      <c r="B13" s="62"/>
      <c r="C13" s="63"/>
      <c r="D13" s="11"/>
      <c r="E13" s="12"/>
      <c r="F13" s="13"/>
      <c r="G13" s="10">
        <f>E13*F13</f>
        <v>0</v>
      </c>
    </row>
    <row r="14" spans="1:8" x14ac:dyDescent="0.4">
      <c r="B14" s="64"/>
      <c r="C14" s="59"/>
      <c r="D14" s="132" t="s">
        <v>9</v>
      </c>
      <c r="E14" s="132"/>
      <c r="F14" s="132"/>
      <c r="G14" s="14">
        <f>ROUNDDOWN(SUM(G12:G13)/1000,2)</f>
        <v>0</v>
      </c>
      <c r="H14" s="1" t="s">
        <v>60</v>
      </c>
    </row>
    <row r="15" spans="1:8" ht="8.25" customHeight="1" thickBot="1" x14ac:dyDescent="0.45"/>
    <row r="16" spans="1:8" ht="19.5" customHeight="1" thickBot="1" x14ac:dyDescent="0.45">
      <c r="B16" s="135" t="s">
        <v>10</v>
      </c>
      <c r="C16" s="136"/>
      <c r="D16" s="142" t="s">
        <v>3</v>
      </c>
      <c r="E16" s="129"/>
      <c r="F16" s="130"/>
      <c r="G16" s="131"/>
    </row>
    <row r="17" spans="2:12" ht="20.25" thickBot="1" x14ac:dyDescent="0.45">
      <c r="B17" s="137"/>
      <c r="C17" s="138"/>
      <c r="D17" s="3" t="s">
        <v>4</v>
      </c>
      <c r="E17" s="52" t="s">
        <v>11</v>
      </c>
    </row>
    <row r="18" spans="2:12" x14ac:dyDescent="0.4">
      <c r="B18" s="137"/>
      <c r="C18" s="139"/>
      <c r="D18" s="6"/>
      <c r="E18" s="15"/>
    </row>
    <row r="19" spans="2:12" ht="20.25" thickBot="1" x14ac:dyDescent="0.45">
      <c r="B19" s="137"/>
      <c r="C19" s="139"/>
      <c r="D19" s="11"/>
      <c r="E19" s="16"/>
    </row>
    <row r="20" spans="2:12" x14ac:dyDescent="0.4">
      <c r="B20" s="140"/>
      <c r="C20" s="141"/>
      <c r="D20" s="17" t="s">
        <v>13</v>
      </c>
      <c r="E20" s="18">
        <f>ROUNDDOWN(SUM(E18:E19),2)</f>
        <v>0</v>
      </c>
      <c r="F20" s="1" t="s">
        <v>61</v>
      </c>
    </row>
    <row r="21" spans="2:12" ht="5.25" customHeight="1" thickBot="1" x14ac:dyDescent="0.45">
      <c r="I21" s="65"/>
      <c r="J21" s="65"/>
      <c r="K21" s="65"/>
      <c r="L21" s="65"/>
    </row>
    <row r="22" spans="2:12" ht="20.25" customHeight="1" thickBot="1" x14ac:dyDescent="0.45">
      <c r="B22" s="111" t="s">
        <v>46</v>
      </c>
      <c r="C22" s="111"/>
      <c r="D22" s="21" t="s">
        <v>3</v>
      </c>
      <c r="E22" s="116"/>
      <c r="F22" s="117"/>
    </row>
    <row r="23" spans="2:12" ht="20.25" customHeight="1" thickBot="1" x14ac:dyDescent="0.45">
      <c r="B23" s="111"/>
      <c r="C23" s="111"/>
      <c r="D23" s="22" t="s">
        <v>4</v>
      </c>
      <c r="E23" s="118"/>
      <c r="F23" s="119"/>
    </row>
    <row r="24" spans="2:12" ht="8.25" customHeight="1" thickBot="1" x14ac:dyDescent="0.45">
      <c r="B24" s="19"/>
      <c r="C24" s="19"/>
      <c r="D24" s="20"/>
      <c r="E24" s="20"/>
    </row>
    <row r="25" spans="2:12" ht="20.25" thickBot="1" x14ac:dyDescent="0.45">
      <c r="B25" s="135" t="s">
        <v>45</v>
      </c>
      <c r="C25" s="136"/>
      <c r="D25" s="143" t="s">
        <v>3</v>
      </c>
      <c r="E25" s="144"/>
      <c r="F25" s="130"/>
      <c r="G25" s="131"/>
    </row>
    <row r="26" spans="2:12" ht="20.25" thickBot="1" x14ac:dyDescent="0.45">
      <c r="B26" s="137"/>
      <c r="C26" s="138"/>
      <c r="D26" s="3" t="s">
        <v>4</v>
      </c>
      <c r="E26" s="52" t="s">
        <v>65</v>
      </c>
      <c r="F26" s="53" t="s">
        <v>66</v>
      </c>
    </row>
    <row r="27" spans="2:12" x14ac:dyDescent="0.4">
      <c r="B27" s="137"/>
      <c r="C27" s="139"/>
      <c r="D27" s="6"/>
      <c r="E27" s="15"/>
    </row>
    <row r="28" spans="2:12" ht="20.25" thickBot="1" x14ac:dyDescent="0.45">
      <c r="B28" s="137"/>
      <c r="C28" s="139"/>
      <c r="D28" s="11"/>
      <c r="E28" s="16"/>
    </row>
    <row r="29" spans="2:12" ht="20.25" thickBot="1" x14ac:dyDescent="0.45">
      <c r="B29" s="137"/>
      <c r="C29" s="138"/>
      <c r="D29" s="17" t="s">
        <v>15</v>
      </c>
      <c r="E29" s="18">
        <f>ROUNDDOWN(SUM(E27:E28),2)</f>
        <v>0</v>
      </c>
      <c r="F29" s="1" t="s">
        <v>62</v>
      </c>
    </row>
    <row r="30" spans="2:12" ht="20.25" thickBot="1" x14ac:dyDescent="0.45">
      <c r="B30" s="77"/>
      <c r="C30" s="78"/>
      <c r="D30" s="76" t="s">
        <v>74</v>
      </c>
      <c r="E30" s="25"/>
      <c r="F30" s="1" t="s">
        <v>63</v>
      </c>
    </row>
    <row r="31" spans="2:12" ht="14.25" customHeight="1" x14ac:dyDescent="0.4">
      <c r="B31" s="26" t="s">
        <v>41</v>
      </c>
    </row>
    <row r="32" spans="2:12" x14ac:dyDescent="0.4">
      <c r="B32" s="1" t="s">
        <v>97</v>
      </c>
      <c r="C32" s="30"/>
      <c r="D32" s="30"/>
      <c r="E32" s="30"/>
      <c r="F32" s="27"/>
      <c r="G32" s="20"/>
    </row>
    <row r="33" spans="1:12" ht="15.75" customHeight="1" x14ac:dyDescent="0.35">
      <c r="A33" s="20"/>
      <c r="B33" s="73" t="s">
        <v>98</v>
      </c>
      <c r="C33" s="20"/>
      <c r="D33" s="20"/>
      <c r="E33" s="20"/>
      <c r="F33" s="20"/>
      <c r="G33" s="66" t="s">
        <v>50</v>
      </c>
      <c r="H33" s="20"/>
    </row>
    <row r="34" spans="1:12" x14ac:dyDescent="0.4">
      <c r="A34" s="20"/>
      <c r="B34" s="120" t="str">
        <f>IF(E29=0,"",IF(E29&lt;17.76,125000,119000))</f>
        <v/>
      </c>
      <c r="C34" s="121"/>
      <c r="D34" s="74" t="s">
        <v>99</v>
      </c>
      <c r="F34" s="67" t="str">
        <f>IF(E30="","",IFERROR(E30/E29,""))</f>
        <v/>
      </c>
      <c r="G34" s="68" t="s">
        <v>49</v>
      </c>
    </row>
    <row r="35" spans="1:12" ht="23.25" customHeight="1" thickBot="1" x14ac:dyDescent="0.45">
      <c r="B35" s="92" t="s">
        <v>100</v>
      </c>
      <c r="C35" s="65"/>
      <c r="D35" s="20"/>
      <c r="E35" s="20"/>
    </row>
    <row r="36" spans="1:12" ht="20.25" thickBot="1" x14ac:dyDescent="0.45">
      <c r="B36" s="91" t="s">
        <v>35</v>
      </c>
      <c r="C36" s="122" t="str">
        <f>IF(F34="","",IF(F34&lt;B34+1,"目標水準を満たしていることを確認しました","目標水準を満たす機器の調達可否を事業者に確認しましたが、該当がありませんでした"))</f>
        <v/>
      </c>
      <c r="D36" s="123"/>
      <c r="E36" s="123"/>
      <c r="F36" s="123"/>
      <c r="G36" s="124"/>
      <c r="I36" s="65"/>
      <c r="J36" s="65"/>
      <c r="K36" s="65"/>
      <c r="L36" s="65"/>
    </row>
    <row r="37" spans="1:12" ht="9" customHeight="1" x14ac:dyDescent="0.4">
      <c r="B37" s="26"/>
    </row>
    <row r="38" spans="1:12" ht="20.25" thickBot="1" x14ac:dyDescent="0.45">
      <c r="A38" s="1" t="s">
        <v>57</v>
      </c>
    </row>
    <row r="39" spans="1:12" ht="20.25" thickBot="1" x14ac:dyDescent="0.45">
      <c r="B39" s="41" t="s">
        <v>35</v>
      </c>
      <c r="C39" s="1" t="s">
        <v>38</v>
      </c>
      <c r="J39" s="42" t="str">
        <f>IF(B39="該当",0.2,"0")</f>
        <v>0</v>
      </c>
    </row>
    <row r="40" spans="1:12" ht="15" customHeight="1" x14ac:dyDescent="0.4">
      <c r="B40" s="26"/>
      <c r="C40" s="2" t="s">
        <v>58</v>
      </c>
    </row>
    <row r="41" spans="1:12" ht="15" customHeight="1" x14ac:dyDescent="0.4">
      <c r="B41" s="26"/>
      <c r="C41" s="2"/>
    </row>
    <row r="42" spans="1:12" ht="15" customHeight="1" x14ac:dyDescent="0.4">
      <c r="B42" s="26"/>
      <c r="C42" s="2"/>
    </row>
    <row r="43" spans="1:12" x14ac:dyDescent="0.4">
      <c r="A43" s="1" t="s">
        <v>70</v>
      </c>
    </row>
    <row r="44" spans="1:12" x14ac:dyDescent="0.4">
      <c r="A44" s="1" t="s">
        <v>55</v>
      </c>
    </row>
    <row r="45" spans="1:12" x14ac:dyDescent="0.4">
      <c r="B45" s="51">
        <f>ROUNDDOWN(MIN(G14,E20),0)</f>
        <v>0</v>
      </c>
      <c r="C45" s="27" t="s">
        <v>16</v>
      </c>
      <c r="D45" s="28">
        <v>50000</v>
      </c>
      <c r="E45" s="27" t="s">
        <v>17</v>
      </c>
      <c r="F45" s="29">
        <f>B45*D45</f>
        <v>0</v>
      </c>
      <c r="G45" s="30" t="s">
        <v>18</v>
      </c>
      <c r="H45" s="30"/>
      <c r="I45" s="30"/>
    </row>
    <row r="46" spans="1:12" x14ac:dyDescent="0.4">
      <c r="B46" s="31"/>
      <c r="C46" s="27"/>
      <c r="D46" s="27"/>
      <c r="E46" s="32" t="s">
        <v>19</v>
      </c>
      <c r="F46" s="28">
        <v>1000000</v>
      </c>
      <c r="G46" s="30" t="s">
        <v>20</v>
      </c>
      <c r="H46" s="30"/>
      <c r="I46" s="30"/>
    </row>
    <row r="47" spans="1:12" x14ac:dyDescent="0.4">
      <c r="B47" s="33" t="s">
        <v>21</v>
      </c>
      <c r="C47" s="30"/>
      <c r="D47" s="30"/>
      <c r="E47" s="30"/>
      <c r="F47" s="30"/>
      <c r="G47" s="30"/>
      <c r="H47" s="30"/>
      <c r="I47" s="30"/>
    </row>
    <row r="48" spans="1:12" ht="20.25" thickBot="1" x14ac:dyDescent="0.45">
      <c r="B48" s="30"/>
      <c r="C48" s="30"/>
      <c r="D48" s="30"/>
      <c r="E48" s="34" t="s">
        <v>39</v>
      </c>
      <c r="F48" s="35">
        <f>MIN(F45:F46)</f>
        <v>0</v>
      </c>
      <c r="G48" s="30" t="s">
        <v>22</v>
      </c>
      <c r="H48" s="30"/>
      <c r="I48" s="30"/>
    </row>
    <row r="49" spans="1:13" ht="7.5" customHeight="1" thickTop="1" x14ac:dyDescent="0.4">
      <c r="B49" s="30"/>
      <c r="C49" s="30"/>
      <c r="D49" s="30"/>
      <c r="E49" s="32"/>
      <c r="F49" s="70"/>
      <c r="G49" s="30"/>
      <c r="H49" s="30"/>
      <c r="I49" s="30"/>
    </row>
    <row r="50" spans="1:13" x14ac:dyDescent="0.4">
      <c r="A50" s="1" t="s">
        <v>54</v>
      </c>
    </row>
    <row r="51" spans="1:13" x14ac:dyDescent="0.4">
      <c r="B51" s="112">
        <f>E30</f>
        <v>0</v>
      </c>
      <c r="C51" s="113"/>
      <c r="D51" s="27" t="s">
        <v>56</v>
      </c>
      <c r="E51" s="27" t="s">
        <v>23</v>
      </c>
      <c r="F51" s="29">
        <f>ROUNDDOWN(B51/3,-3)</f>
        <v>0</v>
      </c>
      <c r="G51" s="27" t="s">
        <v>18</v>
      </c>
    </row>
    <row r="52" spans="1:13" x14ac:dyDescent="0.4">
      <c r="B52" s="114" t="s">
        <v>24</v>
      </c>
      <c r="C52" s="114"/>
      <c r="D52" s="27"/>
      <c r="E52" s="32" t="s">
        <v>19</v>
      </c>
      <c r="F52" s="36">
        <v>853000</v>
      </c>
      <c r="G52" s="27" t="s">
        <v>20</v>
      </c>
    </row>
    <row r="53" spans="1:13" ht="9.75" customHeight="1" x14ac:dyDescent="0.4">
      <c r="B53" s="30"/>
      <c r="C53" s="30"/>
      <c r="D53" s="30"/>
      <c r="E53" s="30"/>
      <c r="F53" s="30"/>
      <c r="G53" s="30"/>
    </row>
    <row r="54" spans="1:13" ht="20.25" thickBot="1" x14ac:dyDescent="0.45">
      <c r="B54" s="30"/>
      <c r="C54" s="30"/>
      <c r="D54" s="30"/>
      <c r="E54" s="34" t="s">
        <v>40</v>
      </c>
      <c r="F54" s="35">
        <f>MIN(F51:F52)</f>
        <v>0</v>
      </c>
      <c r="G54" s="30" t="s">
        <v>25</v>
      </c>
    </row>
    <row r="55" spans="1:13" ht="8.25" customHeight="1" thickTop="1" x14ac:dyDescent="0.4">
      <c r="B55" s="30"/>
      <c r="C55" s="30"/>
      <c r="D55" s="30"/>
      <c r="E55" s="32"/>
      <c r="F55" s="70"/>
      <c r="G55" s="30"/>
    </row>
    <row r="56" spans="1:13" x14ac:dyDescent="0.4">
      <c r="A56" s="1" t="s">
        <v>52</v>
      </c>
      <c r="B56" s="30"/>
      <c r="C56" s="30"/>
      <c r="D56" s="30"/>
      <c r="E56" s="30"/>
      <c r="F56" s="30"/>
      <c r="G56" s="30"/>
    </row>
    <row r="57" spans="1:13" x14ac:dyDescent="0.4">
      <c r="A57" s="1" t="s">
        <v>69</v>
      </c>
      <c r="B57" s="30"/>
      <c r="C57" s="30"/>
      <c r="D57" s="30"/>
      <c r="E57" s="30"/>
      <c r="F57" s="30"/>
      <c r="G57" s="30"/>
    </row>
    <row r="58" spans="1:13" x14ac:dyDescent="0.4">
      <c r="B58" s="112">
        <f>E7</f>
        <v>0</v>
      </c>
      <c r="C58" s="113"/>
      <c r="D58" s="27" t="str">
        <f>IF(B12="あり(余剰売電型)","円　×　１／１０",IF(B12="なし(自家消費型)","円　×　１／５",""))</f>
        <v/>
      </c>
      <c r="E58" s="27" t="s">
        <v>23</v>
      </c>
      <c r="F58" s="61" t="str">
        <f>IF(B12="なし(自家消費型)",ROUNDDOWN(B58/5,-3),IF(B12="あり(余剰売電型)",ROUNDDOWN(B58/10,-3),"売電の有無を選択"))</f>
        <v>売電の有無を選択</v>
      </c>
      <c r="G58" s="27" t="s">
        <v>26</v>
      </c>
    </row>
    <row r="59" spans="1:13" x14ac:dyDescent="0.4">
      <c r="B59" s="115" t="s">
        <v>27</v>
      </c>
      <c r="C59" s="115"/>
      <c r="D59" s="27"/>
      <c r="E59" s="32" t="s">
        <v>19</v>
      </c>
      <c r="F59" s="36">
        <v>2000000</v>
      </c>
      <c r="G59" s="27" t="s">
        <v>20</v>
      </c>
    </row>
    <row r="60" spans="1:13" x14ac:dyDescent="0.4">
      <c r="B60" s="107" t="s">
        <v>73</v>
      </c>
      <c r="C60" s="108"/>
      <c r="D60" s="108"/>
      <c r="E60" s="37" t="str">
        <f>IF(B58=0,"",IF(F58="売電の有無を選択","",ROUNDDOWN(F48+F54+MIN(F58:F59),-3)))</f>
        <v/>
      </c>
      <c r="F60" s="38" t="s">
        <v>28</v>
      </c>
    </row>
    <row r="61" spans="1:13" x14ac:dyDescent="0.4">
      <c r="B61" s="39"/>
      <c r="C61" s="39"/>
      <c r="D61" s="39"/>
      <c r="E61" s="40"/>
      <c r="F61" s="27"/>
    </row>
    <row r="62" spans="1:13" x14ac:dyDescent="0.4">
      <c r="A62" s="1" t="s">
        <v>71</v>
      </c>
      <c r="M62" s="47"/>
    </row>
    <row r="63" spans="1:13" ht="19.5" customHeight="1" x14ac:dyDescent="0.4">
      <c r="A63" s="55" t="s">
        <v>72</v>
      </c>
      <c r="B63" s="69"/>
      <c r="C63" s="69"/>
      <c r="D63" s="69"/>
      <c r="E63" s="69"/>
      <c r="F63" s="69"/>
      <c r="G63" s="69"/>
      <c r="H63" s="69"/>
    </row>
    <row r="64" spans="1:13" x14ac:dyDescent="0.4">
      <c r="A64" s="54" t="s">
        <v>53</v>
      </c>
      <c r="B64" s="69"/>
      <c r="C64" s="69"/>
      <c r="D64" s="69"/>
      <c r="E64" s="69"/>
      <c r="F64" s="69"/>
      <c r="G64" s="69"/>
      <c r="H64" s="69"/>
    </row>
    <row r="65" spans="2:14" ht="20.25" thickBot="1" x14ac:dyDescent="0.45">
      <c r="E65" s="44" t="s">
        <v>30</v>
      </c>
      <c r="F65" s="45" t="str">
        <f>J39</f>
        <v>0</v>
      </c>
      <c r="G65" s="1" t="s">
        <v>31</v>
      </c>
      <c r="M65" s="43"/>
      <c r="N65" s="46"/>
    </row>
    <row r="66" spans="2:14" ht="6.75" customHeight="1" thickTop="1" x14ac:dyDescent="0.4"/>
    <row r="67" spans="2:14" x14ac:dyDescent="0.4">
      <c r="D67" s="109" t="s">
        <v>32</v>
      </c>
      <c r="E67" s="110"/>
      <c r="F67" s="48">
        <f>ROUNDDOWN(MIN(F58:F59)*F65,-3)</f>
        <v>0</v>
      </c>
      <c r="G67" s="49" t="s">
        <v>33</v>
      </c>
    </row>
    <row r="70" spans="2:14" x14ac:dyDescent="0.4">
      <c r="C70" s="1" t="s">
        <v>34</v>
      </c>
    </row>
    <row r="71" spans="2:14" x14ac:dyDescent="0.4">
      <c r="C71" s="1" t="s">
        <v>47</v>
      </c>
    </row>
    <row r="72" spans="2:14" x14ac:dyDescent="0.4">
      <c r="C72" s="1" t="s">
        <v>48</v>
      </c>
    </row>
    <row r="75" spans="2:14" x14ac:dyDescent="0.4">
      <c r="B75" s="1" t="s">
        <v>35</v>
      </c>
    </row>
    <row r="76" spans="2:14" x14ac:dyDescent="0.4">
      <c r="B76" s="1" t="s">
        <v>36</v>
      </c>
    </row>
    <row r="77" spans="2:14" x14ac:dyDescent="0.4">
      <c r="B77" s="1" t="s">
        <v>29</v>
      </c>
    </row>
    <row r="80" spans="2:14" x14ac:dyDescent="0.4">
      <c r="B80" s="1" t="s">
        <v>35</v>
      </c>
    </row>
    <row r="81" spans="2:2" x14ac:dyDescent="0.4">
      <c r="B81" s="90" t="s">
        <v>92</v>
      </c>
    </row>
    <row r="82" spans="2:2" x14ac:dyDescent="0.4">
      <c r="B82" s="90" t="s">
        <v>101</v>
      </c>
    </row>
  </sheetData>
  <sheetProtection password="E932" sheet="1" selectLockedCells="1"/>
  <mergeCells count="24">
    <mergeCell ref="B16:C20"/>
    <mergeCell ref="D16:E16"/>
    <mergeCell ref="F16:G16"/>
    <mergeCell ref="B25:C29"/>
    <mergeCell ref="D25:E25"/>
    <mergeCell ref="F25:G25"/>
    <mergeCell ref="A1:H1"/>
    <mergeCell ref="B2:C2"/>
    <mergeCell ref="D10:E10"/>
    <mergeCell ref="F10:G10"/>
    <mergeCell ref="D14:F14"/>
    <mergeCell ref="B12:C12"/>
    <mergeCell ref="B10:C11"/>
    <mergeCell ref="B60:D60"/>
    <mergeCell ref="D67:E67"/>
    <mergeCell ref="B22:C23"/>
    <mergeCell ref="B51:C51"/>
    <mergeCell ref="B52:C52"/>
    <mergeCell ref="B58:C58"/>
    <mergeCell ref="B59:C59"/>
    <mergeCell ref="E22:F22"/>
    <mergeCell ref="E23:F23"/>
    <mergeCell ref="B34:C34"/>
    <mergeCell ref="C36:G36"/>
  </mergeCells>
  <phoneticPr fontId="3"/>
  <dataValidations count="3">
    <dataValidation type="list" allowBlank="1" showInputMessage="1" showErrorMessage="1" sqref="B12" xr:uid="{35319B95-393C-431C-A8F8-7139A86CB8B5}">
      <formula1>$C$70:$C$72</formula1>
    </dataValidation>
    <dataValidation type="list" allowBlank="1" showInputMessage="1" showErrorMessage="1" sqref="B39" xr:uid="{7F1D20EC-478F-4024-B521-5ADAA3FE7BB9}">
      <formula1>$B$75:$B$77</formula1>
    </dataValidation>
    <dataValidation type="list" allowBlank="1" showInputMessage="1" showErrorMessage="1" sqref="B36" xr:uid="{4FE416F7-5EBA-4D03-AF90-B1E6E49BF61D}">
      <formula1>$B$80:$B$82</formula1>
    </dataValidation>
  </dataValidations>
  <pageMargins left="0.7" right="0.7" top="0.75" bottom="0.75" header="0.3" footer="0.3"/>
  <pageSetup paperSize="9" scale="99" orientation="portrait" r:id="rId1"/>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4C38-CDB3-46FE-B04C-FF5E5FA77C2B}">
  <dimension ref="A1:R81"/>
  <sheetViews>
    <sheetView view="pageBreakPreview" zoomScale="87" zoomScaleNormal="100" zoomScaleSheetLayoutView="87" workbookViewId="0">
      <selection activeCell="E7" sqref="E7"/>
    </sheetView>
  </sheetViews>
  <sheetFormatPr defaultColWidth="9" defaultRowHeight="19.5" x14ac:dyDescent="0.4"/>
  <cols>
    <col min="1" max="1" width="3" style="1" customWidth="1"/>
    <col min="2" max="3" width="7.875" style="1" customWidth="1"/>
    <col min="4" max="4" width="20.5" style="1" customWidth="1"/>
    <col min="5" max="5" width="14.75" style="1" customWidth="1"/>
    <col min="6" max="6" width="11.875" style="1" customWidth="1"/>
    <col min="7" max="7" width="9.125" style="1" customWidth="1"/>
    <col min="8" max="8" width="6.375" style="1" customWidth="1"/>
    <col min="9" max="16384" width="9" style="1"/>
  </cols>
  <sheetData>
    <row r="1" spans="1:8" ht="26.25" thickBot="1" x14ac:dyDescent="0.45">
      <c r="A1" s="125" t="s">
        <v>80</v>
      </c>
      <c r="B1" s="125"/>
      <c r="C1" s="125"/>
      <c r="D1" s="125"/>
      <c r="E1" s="125"/>
      <c r="F1" s="125"/>
      <c r="G1" s="125"/>
      <c r="H1" s="125"/>
    </row>
    <row r="2" spans="1:8" ht="20.25" thickBot="1" x14ac:dyDescent="0.45">
      <c r="B2" s="126" t="s">
        <v>0</v>
      </c>
      <c r="C2" s="127"/>
      <c r="D2" s="1" t="s">
        <v>75</v>
      </c>
    </row>
    <row r="3" spans="1:8" x14ac:dyDescent="0.4">
      <c r="B3" s="1" t="s">
        <v>81</v>
      </c>
    </row>
    <row r="4" spans="1:8" ht="6" customHeight="1" x14ac:dyDescent="0.4"/>
    <row r="5" spans="1:8" x14ac:dyDescent="0.4">
      <c r="A5" s="1" t="s">
        <v>1</v>
      </c>
    </row>
    <row r="6" spans="1:8" ht="20.25" thickBot="1" x14ac:dyDescent="0.45">
      <c r="A6" s="1" t="s">
        <v>42</v>
      </c>
    </row>
    <row r="7" spans="1:8" ht="20.25" thickBot="1" x14ac:dyDescent="0.45">
      <c r="B7" s="72" t="s">
        <v>43</v>
      </c>
      <c r="C7" s="23"/>
      <c r="D7" s="24"/>
      <c r="E7" s="25"/>
      <c r="F7" s="1" t="s">
        <v>59</v>
      </c>
    </row>
    <row r="8" spans="1:8" ht="7.5" customHeight="1" x14ac:dyDescent="0.4">
      <c r="B8" s="57"/>
      <c r="C8" s="56"/>
      <c r="D8" s="58"/>
      <c r="E8" s="58"/>
      <c r="F8" s="58"/>
    </row>
    <row r="9" spans="1:8" ht="20.25" thickBot="1" x14ac:dyDescent="0.45">
      <c r="A9" s="1" t="s">
        <v>44</v>
      </c>
      <c r="D9" s="59"/>
    </row>
    <row r="10" spans="1:8" ht="20.25" customHeight="1" thickBot="1" x14ac:dyDescent="0.45">
      <c r="B10" s="135" t="s">
        <v>2</v>
      </c>
      <c r="C10" s="136"/>
      <c r="D10" s="128" t="s">
        <v>3</v>
      </c>
      <c r="E10" s="145"/>
      <c r="F10" s="146"/>
      <c r="G10" s="147"/>
    </row>
    <row r="11" spans="1:8" ht="20.25" customHeight="1" thickBot="1" x14ac:dyDescent="0.45">
      <c r="B11" s="137"/>
      <c r="C11" s="138"/>
      <c r="D11" s="83" t="s">
        <v>88</v>
      </c>
      <c r="E11" s="85" t="s">
        <v>90</v>
      </c>
      <c r="F11" s="148" t="s">
        <v>89</v>
      </c>
      <c r="G11" s="149"/>
    </row>
    <row r="12" spans="1:8" ht="36.75" thickBot="1" x14ac:dyDescent="0.45">
      <c r="B12" s="137"/>
      <c r="C12" s="138"/>
      <c r="D12" s="60" t="s">
        <v>4</v>
      </c>
      <c r="E12" s="84" t="s">
        <v>5</v>
      </c>
      <c r="F12" s="4" t="s">
        <v>6</v>
      </c>
      <c r="G12" s="5" t="s">
        <v>7</v>
      </c>
    </row>
    <row r="13" spans="1:8" x14ac:dyDescent="0.4">
      <c r="B13" s="62"/>
      <c r="C13" s="63"/>
      <c r="D13" s="6"/>
      <c r="E13" s="7"/>
      <c r="F13" s="8"/>
      <c r="G13" s="8"/>
    </row>
    <row r="14" spans="1:8" ht="20.25" thickBot="1" x14ac:dyDescent="0.45">
      <c r="B14" s="62"/>
      <c r="C14" s="63"/>
      <c r="D14" s="11"/>
      <c r="E14" s="12"/>
      <c r="F14" s="13"/>
      <c r="G14" s="13"/>
    </row>
    <row r="15" spans="1:8" ht="20.25" thickBot="1" x14ac:dyDescent="0.45">
      <c r="B15" s="64"/>
      <c r="C15" s="59"/>
      <c r="D15" s="154" t="s">
        <v>9</v>
      </c>
      <c r="E15" s="154"/>
      <c r="F15" s="154"/>
      <c r="G15" s="25"/>
      <c r="H15" s="1" t="s">
        <v>60</v>
      </c>
    </row>
    <row r="16" spans="1:8" ht="8.25" customHeight="1" thickBot="1" x14ac:dyDescent="0.45"/>
    <row r="17" spans="2:12" ht="19.5" customHeight="1" thickBot="1" x14ac:dyDescent="0.45">
      <c r="B17" s="135" t="s">
        <v>10</v>
      </c>
      <c r="C17" s="136"/>
      <c r="D17" s="142" t="s">
        <v>3</v>
      </c>
      <c r="E17" s="129"/>
      <c r="F17" s="130"/>
      <c r="G17" s="131"/>
    </row>
    <row r="18" spans="2:12" ht="20.25" thickBot="1" x14ac:dyDescent="0.45">
      <c r="B18" s="137"/>
      <c r="C18" s="138"/>
      <c r="D18" s="3" t="s">
        <v>4</v>
      </c>
      <c r="E18" s="52" t="s">
        <v>11</v>
      </c>
    </row>
    <row r="19" spans="2:12" x14ac:dyDescent="0.4">
      <c r="B19" s="137"/>
      <c r="C19" s="139"/>
      <c r="D19" s="6"/>
      <c r="E19" s="15"/>
    </row>
    <row r="20" spans="2:12" ht="20.25" thickBot="1" x14ac:dyDescent="0.45">
      <c r="B20" s="137"/>
      <c r="C20" s="139"/>
      <c r="D20" s="11"/>
      <c r="E20" s="16"/>
    </row>
    <row r="21" spans="2:12" ht="20.25" thickBot="1" x14ac:dyDescent="0.45">
      <c r="B21" s="140"/>
      <c r="C21" s="141"/>
      <c r="D21" s="50" t="s">
        <v>13</v>
      </c>
      <c r="E21" s="25"/>
      <c r="F21" s="1" t="s">
        <v>61</v>
      </c>
    </row>
    <row r="22" spans="2:12" ht="5.25" customHeight="1" thickBot="1" x14ac:dyDescent="0.45">
      <c r="I22" s="65"/>
      <c r="J22" s="65"/>
      <c r="K22" s="65"/>
      <c r="L22" s="65"/>
    </row>
    <row r="23" spans="2:12" ht="20.25" customHeight="1" thickBot="1" x14ac:dyDescent="0.45">
      <c r="B23" s="111" t="s">
        <v>86</v>
      </c>
      <c r="C23" s="111"/>
      <c r="D23" s="21" t="s">
        <v>3</v>
      </c>
      <c r="E23" s="116"/>
      <c r="F23" s="117"/>
    </row>
    <row r="24" spans="2:12" ht="20.25" customHeight="1" thickBot="1" x14ac:dyDescent="0.45">
      <c r="B24" s="111"/>
      <c r="C24" s="111"/>
      <c r="D24" s="22" t="s">
        <v>4</v>
      </c>
      <c r="E24" s="118"/>
      <c r="F24" s="119"/>
    </row>
    <row r="25" spans="2:12" ht="8.25" customHeight="1" thickBot="1" x14ac:dyDescent="0.45">
      <c r="B25" s="75"/>
      <c r="C25" s="75"/>
      <c r="D25" s="20"/>
      <c r="E25" s="20"/>
    </row>
    <row r="26" spans="2:12" ht="20.25" thickBot="1" x14ac:dyDescent="0.45">
      <c r="B26" s="135" t="s">
        <v>87</v>
      </c>
      <c r="C26" s="136"/>
      <c r="D26" s="142" t="s">
        <v>3</v>
      </c>
      <c r="E26" s="129"/>
      <c r="F26" s="130"/>
      <c r="G26" s="131"/>
    </row>
    <row r="27" spans="2:12" ht="20.25" thickBot="1" x14ac:dyDescent="0.45">
      <c r="B27" s="137"/>
      <c r="C27" s="138"/>
      <c r="D27" s="3" t="s">
        <v>4</v>
      </c>
      <c r="E27" s="79" t="s">
        <v>65</v>
      </c>
      <c r="F27" s="53" t="s">
        <v>82</v>
      </c>
    </row>
    <row r="28" spans="2:12" x14ac:dyDescent="0.4">
      <c r="B28" s="137"/>
      <c r="C28" s="139"/>
      <c r="D28" s="6"/>
      <c r="E28" s="15"/>
    </row>
    <row r="29" spans="2:12" ht="20.25" thickBot="1" x14ac:dyDescent="0.45">
      <c r="B29" s="137"/>
      <c r="C29" s="139"/>
      <c r="D29" s="11"/>
      <c r="E29" s="13"/>
    </row>
    <row r="30" spans="2:12" ht="20.25" thickBot="1" x14ac:dyDescent="0.45">
      <c r="B30" s="137"/>
      <c r="C30" s="138"/>
      <c r="D30" s="50" t="s">
        <v>15</v>
      </c>
      <c r="E30" s="25"/>
      <c r="F30" s="1" t="s">
        <v>83</v>
      </c>
    </row>
    <row r="31" spans="2:12" ht="20.25" thickBot="1" x14ac:dyDescent="0.45">
      <c r="B31" s="80"/>
      <c r="C31" s="81"/>
      <c r="D31" s="82" t="s">
        <v>84</v>
      </c>
      <c r="E31" s="25"/>
      <c r="F31" s="1" t="s">
        <v>85</v>
      </c>
    </row>
    <row r="32" spans="2:12" ht="14.25" customHeight="1" x14ac:dyDescent="0.4">
      <c r="B32" s="26" t="s">
        <v>41</v>
      </c>
    </row>
    <row r="33" spans="1:18" ht="20.25" thickBot="1" x14ac:dyDescent="0.45">
      <c r="B33" s="1" t="s">
        <v>97</v>
      </c>
      <c r="C33" s="30"/>
      <c r="D33" s="30"/>
      <c r="E33" s="30"/>
      <c r="F33" s="27"/>
      <c r="G33" s="20"/>
    </row>
    <row r="34" spans="1:18" ht="20.25" thickBot="1" x14ac:dyDescent="0.45">
      <c r="A34" s="20"/>
      <c r="B34" s="1" t="s">
        <v>110</v>
      </c>
      <c r="F34" s="86"/>
      <c r="G34" s="1" t="s">
        <v>104</v>
      </c>
      <c r="L34" s="120" t="str">
        <f>IF(E30=0,"",IF(E30&lt;17.76,141000,160000))</f>
        <v/>
      </c>
      <c r="M34" s="121"/>
      <c r="N34" s="74" t="s">
        <v>51</v>
      </c>
      <c r="P34" s="67" t="str">
        <f>IF(E31="","",IFERROR(E31/E30,""))</f>
        <v/>
      </c>
      <c r="Q34" s="68" t="s">
        <v>49</v>
      </c>
    </row>
    <row r="35" spans="1:18" ht="20.25" thickBot="1" x14ac:dyDescent="0.45">
      <c r="A35" s="20"/>
      <c r="B35" s="106" t="s">
        <v>105</v>
      </c>
      <c r="L35" s="103"/>
      <c r="M35" s="103"/>
      <c r="N35" s="104"/>
      <c r="P35" s="105"/>
      <c r="Q35" s="20"/>
    </row>
    <row r="36" spans="1:18" ht="20.25" customHeight="1" thickBot="1" x14ac:dyDescent="0.45">
      <c r="B36" s="95" t="s">
        <v>92</v>
      </c>
      <c r="C36" s="96" t="s">
        <v>102</v>
      </c>
      <c r="D36" s="97"/>
      <c r="E36" s="97"/>
      <c r="F36" s="97"/>
      <c r="G36" s="98"/>
      <c r="H36" s="94"/>
      <c r="I36" s="65"/>
      <c r="J36" s="65"/>
      <c r="K36" s="65"/>
      <c r="L36" s="65"/>
      <c r="M36" s="150" t="s">
        <v>91</v>
      </c>
      <c r="N36" s="151"/>
      <c r="O36" s="151"/>
      <c r="P36" s="151"/>
      <c r="Q36" s="151"/>
      <c r="R36" s="152"/>
    </row>
    <row r="37" spans="1:18" ht="20.25" customHeight="1" thickBot="1" x14ac:dyDescent="0.45">
      <c r="B37" s="99" t="s">
        <v>92</v>
      </c>
      <c r="C37" s="100" t="s">
        <v>103</v>
      </c>
      <c r="D37" s="101"/>
      <c r="E37" s="101"/>
      <c r="F37" s="101"/>
      <c r="G37" s="102"/>
      <c r="H37" s="94"/>
    </row>
    <row r="38" spans="1:18" x14ac:dyDescent="0.4">
      <c r="A38" s="1" t="s">
        <v>57</v>
      </c>
    </row>
    <row r="39" spans="1:18" x14ac:dyDescent="0.4">
      <c r="B39" s="88" t="s">
        <v>92</v>
      </c>
      <c r="C39" s="1" t="s">
        <v>38</v>
      </c>
      <c r="J39" s="42" t="str">
        <f>IF(B39="該当",0.2,"0")</f>
        <v>0</v>
      </c>
    </row>
    <row r="40" spans="1:18" ht="15" customHeight="1" x14ac:dyDescent="0.4">
      <c r="B40" s="26"/>
      <c r="C40" s="2" t="s">
        <v>58</v>
      </c>
    </row>
    <row r="41" spans="1:18" ht="15" customHeight="1" x14ac:dyDescent="0.4">
      <c r="B41" s="26"/>
      <c r="C41" s="2"/>
    </row>
    <row r="42" spans="1:18" x14ac:dyDescent="0.4">
      <c r="A42" s="1" t="s">
        <v>70</v>
      </c>
    </row>
    <row r="43" spans="1:18" ht="20.25" thickBot="1" x14ac:dyDescent="0.45">
      <c r="A43" s="1" t="s">
        <v>76</v>
      </c>
    </row>
    <row r="44" spans="1:18" ht="20.25" thickBot="1" x14ac:dyDescent="0.45">
      <c r="B44" s="86"/>
      <c r="C44" s="27" t="s">
        <v>16</v>
      </c>
      <c r="D44" s="28">
        <v>50000</v>
      </c>
      <c r="E44" s="27" t="s">
        <v>17</v>
      </c>
      <c r="F44" s="86"/>
      <c r="G44" s="30" t="s">
        <v>18</v>
      </c>
      <c r="H44" s="30"/>
      <c r="I44" s="30"/>
    </row>
    <row r="45" spans="1:18" x14ac:dyDescent="0.4">
      <c r="B45" s="155" t="s">
        <v>21</v>
      </c>
      <c r="C45" s="155"/>
      <c r="D45" s="155"/>
      <c r="E45" s="32" t="s">
        <v>19</v>
      </c>
      <c r="F45" s="28">
        <v>1000000</v>
      </c>
      <c r="G45" s="30" t="s">
        <v>20</v>
      </c>
      <c r="H45" s="30"/>
      <c r="I45" s="30"/>
    </row>
    <row r="46" spans="1:18" ht="20.25" thickBot="1" x14ac:dyDescent="0.45">
      <c r="B46" s="155"/>
      <c r="C46" s="155"/>
      <c r="D46" s="155"/>
      <c r="E46" s="30"/>
      <c r="F46" s="30"/>
      <c r="G46" s="30"/>
      <c r="H46" s="30"/>
      <c r="I46" s="30"/>
    </row>
    <row r="47" spans="1:18" ht="20.25" thickBot="1" x14ac:dyDescent="0.45">
      <c r="B47" s="30"/>
      <c r="C47" s="30"/>
      <c r="D47" s="30"/>
      <c r="E47" s="34" t="s">
        <v>93</v>
      </c>
      <c r="F47" s="86"/>
      <c r="G47" s="30" t="s">
        <v>22</v>
      </c>
      <c r="H47" s="30"/>
      <c r="I47" s="30"/>
    </row>
    <row r="48" spans="1:18" ht="7.5" customHeight="1" thickTop="1" x14ac:dyDescent="0.4">
      <c r="B48" s="30"/>
      <c r="C48" s="30"/>
      <c r="D48" s="30"/>
      <c r="E48" s="32"/>
      <c r="F48" s="70"/>
      <c r="G48" s="30"/>
      <c r="H48" s="30"/>
      <c r="I48" s="30"/>
    </row>
    <row r="49" spans="1:14" ht="20.25" thickBot="1" x14ac:dyDescent="0.45">
      <c r="A49" s="1" t="s">
        <v>77</v>
      </c>
    </row>
    <row r="50" spans="1:14" ht="20.25" thickBot="1" x14ac:dyDescent="0.45">
      <c r="B50" s="153"/>
      <c r="C50" s="127"/>
      <c r="D50" s="27" t="s">
        <v>56</v>
      </c>
      <c r="E50" s="27" t="s">
        <v>23</v>
      </c>
      <c r="F50" s="86"/>
      <c r="G50" s="27" t="s">
        <v>18</v>
      </c>
    </row>
    <row r="51" spans="1:14" x14ac:dyDescent="0.4">
      <c r="B51" s="156" t="s">
        <v>27</v>
      </c>
      <c r="C51" s="156"/>
      <c r="D51" s="27"/>
      <c r="E51" s="32" t="s">
        <v>19</v>
      </c>
      <c r="F51" s="36">
        <v>853000</v>
      </c>
      <c r="G51" s="27" t="s">
        <v>20</v>
      </c>
    </row>
    <row r="52" spans="1:14" ht="9.75" customHeight="1" thickBot="1" x14ac:dyDescent="0.45">
      <c r="B52" s="30"/>
      <c r="C52" s="30"/>
      <c r="D52" s="30"/>
      <c r="E52" s="30"/>
      <c r="F52" s="30"/>
      <c r="G52" s="30"/>
    </row>
    <row r="53" spans="1:14" ht="20.25" thickBot="1" x14ac:dyDescent="0.45">
      <c r="B53" s="30"/>
      <c r="C53" s="30"/>
      <c r="D53" s="30"/>
      <c r="E53" s="34" t="s">
        <v>93</v>
      </c>
      <c r="F53" s="86"/>
      <c r="G53" s="30" t="s">
        <v>25</v>
      </c>
    </row>
    <row r="54" spans="1:14" ht="8.25" customHeight="1" thickTop="1" x14ac:dyDescent="0.4">
      <c r="B54" s="30"/>
      <c r="C54" s="30"/>
      <c r="D54" s="30"/>
      <c r="E54" s="32"/>
      <c r="F54" s="70"/>
      <c r="G54" s="30"/>
    </row>
    <row r="55" spans="1:14" x14ac:dyDescent="0.4">
      <c r="A55" s="1" t="s">
        <v>78</v>
      </c>
      <c r="B55" s="30"/>
      <c r="C55" s="30"/>
      <c r="D55" s="30"/>
      <c r="E55" s="30"/>
      <c r="F55" s="30"/>
      <c r="G55" s="30"/>
    </row>
    <row r="56" spans="1:14" ht="20.25" thickBot="1" x14ac:dyDescent="0.45">
      <c r="A56" s="1" t="s">
        <v>69</v>
      </c>
      <c r="B56" s="30"/>
      <c r="C56" s="30"/>
      <c r="D56" s="30"/>
      <c r="E56" s="30"/>
      <c r="F56" s="30"/>
      <c r="G56" s="30"/>
    </row>
    <row r="57" spans="1:14" ht="20.25" thickBot="1" x14ac:dyDescent="0.45">
      <c r="B57" s="153"/>
      <c r="C57" s="127"/>
      <c r="D57" s="27" t="s">
        <v>95</v>
      </c>
      <c r="E57" s="27" t="s">
        <v>23</v>
      </c>
      <c r="F57" s="86"/>
      <c r="G57" s="27" t="s">
        <v>26</v>
      </c>
    </row>
    <row r="58" spans="1:14" ht="20.25" thickBot="1" x14ac:dyDescent="0.45">
      <c r="B58" s="115" t="s">
        <v>27</v>
      </c>
      <c r="C58" s="115"/>
      <c r="D58" s="27"/>
      <c r="E58" s="32" t="s">
        <v>19</v>
      </c>
      <c r="F58" s="36">
        <v>2000000</v>
      </c>
      <c r="G58" s="27" t="s">
        <v>20</v>
      </c>
    </row>
    <row r="59" spans="1:14" ht="20.25" thickBot="1" x14ac:dyDescent="0.45">
      <c r="B59" s="107" t="s">
        <v>73</v>
      </c>
      <c r="C59" s="108"/>
      <c r="D59" s="108"/>
      <c r="E59" s="86"/>
      <c r="F59" s="87" t="s">
        <v>28</v>
      </c>
    </row>
    <row r="60" spans="1:14" x14ac:dyDescent="0.4">
      <c r="B60" s="39"/>
      <c r="C60" s="39"/>
      <c r="D60" s="39"/>
      <c r="E60" s="40"/>
      <c r="F60" s="27"/>
    </row>
    <row r="61" spans="1:14" x14ac:dyDescent="0.4">
      <c r="A61" s="1" t="s">
        <v>79</v>
      </c>
      <c r="M61" s="47"/>
    </row>
    <row r="62" spans="1:14" ht="19.5" customHeight="1" x14ac:dyDescent="0.4">
      <c r="A62" s="55" t="s">
        <v>94</v>
      </c>
      <c r="B62" s="69"/>
      <c r="C62" s="69"/>
      <c r="D62" s="69"/>
      <c r="E62" s="69"/>
      <c r="F62" s="69"/>
      <c r="G62" s="69"/>
      <c r="H62" s="69"/>
    </row>
    <row r="63" spans="1:14" ht="20.25" thickBot="1" x14ac:dyDescent="0.45">
      <c r="B63" s="54" t="s">
        <v>53</v>
      </c>
      <c r="C63" s="69"/>
      <c r="D63" s="69"/>
      <c r="E63" s="69"/>
      <c r="F63" s="69"/>
      <c r="G63" s="69"/>
      <c r="H63" s="69"/>
    </row>
    <row r="64" spans="1:14" ht="20.25" thickBot="1" x14ac:dyDescent="0.45">
      <c r="E64" s="44" t="s">
        <v>30</v>
      </c>
      <c r="F64" s="89"/>
      <c r="G64" s="1" t="s">
        <v>96</v>
      </c>
      <c r="M64" s="43"/>
      <c r="N64" s="46"/>
    </row>
    <row r="65" spans="2:7" ht="6.75" customHeight="1" thickTop="1" thickBot="1" x14ac:dyDescent="0.45"/>
    <row r="66" spans="2:7" ht="20.25" thickBot="1" x14ac:dyDescent="0.45">
      <c r="D66" s="109" t="s">
        <v>32</v>
      </c>
      <c r="E66" s="110"/>
      <c r="F66" s="86"/>
      <c r="G66" s="49" t="s">
        <v>33</v>
      </c>
    </row>
    <row r="69" spans="2:7" x14ac:dyDescent="0.4">
      <c r="C69" s="1" t="s">
        <v>34</v>
      </c>
    </row>
    <row r="70" spans="2:7" x14ac:dyDescent="0.4">
      <c r="C70" s="1" t="s">
        <v>47</v>
      </c>
    </row>
    <row r="71" spans="2:7" x14ac:dyDescent="0.4">
      <c r="C71" s="1" t="s">
        <v>48</v>
      </c>
    </row>
    <row r="79" spans="2:7" x14ac:dyDescent="0.4">
      <c r="B79" s="1" t="s">
        <v>35</v>
      </c>
    </row>
    <row r="80" spans="2:7" x14ac:dyDescent="0.4">
      <c r="B80" s="1" t="s">
        <v>36</v>
      </c>
    </row>
    <row r="81" spans="2:2" x14ac:dyDescent="0.4">
      <c r="B81" s="1" t="s">
        <v>29</v>
      </c>
    </row>
  </sheetData>
  <sheetProtection password="E932" sheet="1" selectLockedCells="1"/>
  <mergeCells count="25">
    <mergeCell ref="B51:C51"/>
    <mergeCell ref="B57:C57"/>
    <mergeCell ref="B58:C58"/>
    <mergeCell ref="B59:D59"/>
    <mergeCell ref="D66:E66"/>
    <mergeCell ref="L34:M34"/>
    <mergeCell ref="M36:R36"/>
    <mergeCell ref="B50:C50"/>
    <mergeCell ref="D15:F15"/>
    <mergeCell ref="B17:C21"/>
    <mergeCell ref="D17:E17"/>
    <mergeCell ref="F17:G17"/>
    <mergeCell ref="B23:C24"/>
    <mergeCell ref="E23:F23"/>
    <mergeCell ref="E24:F24"/>
    <mergeCell ref="B26:C30"/>
    <mergeCell ref="D26:E26"/>
    <mergeCell ref="F26:G26"/>
    <mergeCell ref="B45:D46"/>
    <mergeCell ref="A1:H1"/>
    <mergeCell ref="B2:C2"/>
    <mergeCell ref="B10:C12"/>
    <mergeCell ref="D10:E10"/>
    <mergeCell ref="F10:G10"/>
    <mergeCell ref="F11:G11"/>
  </mergeCells>
  <phoneticPr fontId="3"/>
  <pageMargins left="0.7" right="0.7" top="0.75" bottom="0.75" header="0.3" footer="0.3"/>
  <pageSetup paperSize="9" scale="99" orientation="portrait" r:id="rId1"/>
  <rowBreaks count="1" manualBreakCount="1">
    <brk id="4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DC027-7035-46BA-AF40-95A46C561000}">
  <dimension ref="A1:N82"/>
  <sheetViews>
    <sheetView view="pageBreakPreview" zoomScale="87" zoomScaleNormal="100" zoomScaleSheetLayoutView="87" workbookViewId="0">
      <selection activeCell="E7" sqref="E7"/>
    </sheetView>
  </sheetViews>
  <sheetFormatPr defaultColWidth="9" defaultRowHeight="19.5" x14ac:dyDescent="0.4"/>
  <cols>
    <col min="1" max="1" width="3" style="1" customWidth="1"/>
    <col min="2" max="3" width="7.875" style="1" customWidth="1"/>
    <col min="4" max="4" width="20.5" style="1" customWidth="1"/>
    <col min="5" max="5" width="14.75" style="1" customWidth="1"/>
    <col min="6" max="6" width="11.875" style="1" customWidth="1"/>
    <col min="7" max="7" width="9.125" style="1" customWidth="1"/>
    <col min="8" max="8" width="6.375" style="1" customWidth="1"/>
    <col min="9" max="16384" width="9" style="1"/>
  </cols>
  <sheetData>
    <row r="1" spans="1:8" ht="26.25" thickBot="1" x14ac:dyDescent="0.45">
      <c r="A1" s="125" t="s">
        <v>37</v>
      </c>
      <c r="B1" s="125"/>
      <c r="C1" s="125"/>
      <c r="D1" s="125"/>
      <c r="E1" s="125"/>
      <c r="F1" s="125"/>
      <c r="G1" s="125"/>
      <c r="H1" s="125"/>
    </row>
    <row r="2" spans="1:8" ht="20.25" thickBot="1" x14ac:dyDescent="0.45">
      <c r="B2" s="126" t="s">
        <v>0</v>
      </c>
      <c r="C2" s="127"/>
      <c r="D2" s="1" t="s">
        <v>67</v>
      </c>
    </row>
    <row r="3" spans="1:8" x14ac:dyDescent="0.4">
      <c r="B3" s="1" t="s">
        <v>68</v>
      </c>
    </row>
    <row r="4" spans="1:8" ht="6" customHeight="1" x14ac:dyDescent="0.4"/>
    <row r="5" spans="1:8" x14ac:dyDescent="0.4">
      <c r="A5" s="1" t="s">
        <v>1</v>
      </c>
    </row>
    <row r="6" spans="1:8" ht="20.25" thickBot="1" x14ac:dyDescent="0.45">
      <c r="A6" s="1" t="s">
        <v>42</v>
      </c>
    </row>
    <row r="7" spans="1:8" ht="20.25" thickBot="1" x14ac:dyDescent="0.45">
      <c r="B7" s="72" t="s">
        <v>43</v>
      </c>
      <c r="C7" s="23"/>
      <c r="D7" s="24"/>
      <c r="E7" s="25">
        <v>7800000</v>
      </c>
      <c r="F7" s="1" t="s">
        <v>59</v>
      </c>
    </row>
    <row r="8" spans="1:8" ht="7.5" customHeight="1" x14ac:dyDescent="0.4">
      <c r="B8" s="57"/>
      <c r="C8" s="56"/>
      <c r="D8" s="58"/>
      <c r="E8" s="58"/>
      <c r="F8" s="58"/>
    </row>
    <row r="9" spans="1:8" ht="20.25" thickBot="1" x14ac:dyDescent="0.45">
      <c r="A9" s="1" t="s">
        <v>44</v>
      </c>
      <c r="D9" s="59"/>
    </row>
    <row r="10" spans="1:8" ht="20.25" customHeight="1" thickBot="1" x14ac:dyDescent="0.45">
      <c r="B10" s="135" t="s">
        <v>2</v>
      </c>
      <c r="C10" s="136"/>
      <c r="D10" s="128" t="s">
        <v>3</v>
      </c>
      <c r="E10" s="129"/>
      <c r="F10" s="130" t="s">
        <v>107</v>
      </c>
      <c r="G10" s="131"/>
    </row>
    <row r="11" spans="1:8" ht="36.75" thickBot="1" x14ac:dyDescent="0.45">
      <c r="B11" s="137"/>
      <c r="C11" s="138"/>
      <c r="D11" s="60" t="s">
        <v>4</v>
      </c>
      <c r="E11" s="71" t="s">
        <v>5</v>
      </c>
      <c r="F11" s="4" t="s">
        <v>6</v>
      </c>
      <c r="G11" s="5" t="s">
        <v>7</v>
      </c>
    </row>
    <row r="12" spans="1:8" ht="20.25" thickBot="1" x14ac:dyDescent="0.45">
      <c r="B12" s="133" t="s">
        <v>47</v>
      </c>
      <c r="C12" s="134"/>
      <c r="D12" s="6" t="s">
        <v>8</v>
      </c>
      <c r="E12" s="7">
        <v>259</v>
      </c>
      <c r="F12" s="8">
        <v>100</v>
      </c>
      <c r="G12" s="9">
        <f>E12*F12</f>
        <v>25900</v>
      </c>
    </row>
    <row r="13" spans="1:8" ht="20.25" thickBot="1" x14ac:dyDescent="0.45">
      <c r="B13" s="62"/>
      <c r="C13" s="63"/>
      <c r="D13" s="11"/>
      <c r="E13" s="12"/>
      <c r="F13" s="13"/>
      <c r="G13" s="10">
        <f>E13*F13</f>
        <v>0</v>
      </c>
    </row>
    <row r="14" spans="1:8" x14ac:dyDescent="0.4">
      <c r="B14" s="64"/>
      <c r="C14" s="59"/>
      <c r="D14" s="132" t="s">
        <v>9</v>
      </c>
      <c r="E14" s="132"/>
      <c r="F14" s="132"/>
      <c r="G14" s="14">
        <f>ROUNDDOWN(SUM(G12:G13)/1000,2)</f>
        <v>25.9</v>
      </c>
      <c r="H14" s="1" t="s">
        <v>60</v>
      </c>
    </row>
    <row r="15" spans="1:8" ht="8.25" customHeight="1" thickBot="1" x14ac:dyDescent="0.45"/>
    <row r="16" spans="1:8" ht="19.5" customHeight="1" thickBot="1" x14ac:dyDescent="0.45">
      <c r="B16" s="135" t="s">
        <v>10</v>
      </c>
      <c r="C16" s="136"/>
      <c r="D16" s="142" t="s">
        <v>3</v>
      </c>
      <c r="E16" s="129"/>
      <c r="F16" s="130" t="s">
        <v>107</v>
      </c>
      <c r="G16" s="131"/>
    </row>
    <row r="17" spans="2:12" ht="20.25" thickBot="1" x14ac:dyDescent="0.45">
      <c r="B17" s="137"/>
      <c r="C17" s="138"/>
      <c r="D17" s="3" t="s">
        <v>4</v>
      </c>
      <c r="E17" s="52" t="s">
        <v>11</v>
      </c>
    </row>
    <row r="18" spans="2:12" x14ac:dyDescent="0.4">
      <c r="B18" s="137"/>
      <c r="C18" s="139"/>
      <c r="D18" s="6" t="s">
        <v>12</v>
      </c>
      <c r="E18" s="15">
        <v>22.56</v>
      </c>
    </row>
    <row r="19" spans="2:12" ht="20.25" thickBot="1" x14ac:dyDescent="0.45">
      <c r="B19" s="137"/>
      <c r="C19" s="139"/>
      <c r="D19" s="11"/>
      <c r="E19" s="16"/>
    </row>
    <row r="20" spans="2:12" x14ac:dyDescent="0.4">
      <c r="B20" s="140"/>
      <c r="C20" s="141"/>
      <c r="D20" s="50" t="s">
        <v>13</v>
      </c>
      <c r="E20" s="18">
        <f>ROUNDDOWN(SUM(E18:E19),2)</f>
        <v>22.56</v>
      </c>
      <c r="F20" s="1" t="s">
        <v>61</v>
      </c>
    </row>
    <row r="21" spans="2:12" ht="5.25" customHeight="1" thickBot="1" x14ac:dyDescent="0.45">
      <c r="I21" s="65"/>
      <c r="J21" s="65"/>
      <c r="K21" s="65"/>
      <c r="L21" s="65"/>
    </row>
    <row r="22" spans="2:12" ht="20.25" customHeight="1" thickBot="1" x14ac:dyDescent="0.45">
      <c r="B22" s="111" t="s">
        <v>46</v>
      </c>
      <c r="C22" s="111"/>
      <c r="D22" s="21" t="s">
        <v>3</v>
      </c>
      <c r="E22" s="116" t="s">
        <v>107</v>
      </c>
      <c r="F22" s="117"/>
    </row>
    <row r="23" spans="2:12" ht="20.25" customHeight="1" thickBot="1" x14ac:dyDescent="0.45">
      <c r="B23" s="111"/>
      <c r="C23" s="111"/>
      <c r="D23" s="22" t="s">
        <v>4</v>
      </c>
      <c r="E23" s="118" t="s">
        <v>64</v>
      </c>
      <c r="F23" s="119"/>
    </row>
    <row r="24" spans="2:12" ht="8.25" customHeight="1" thickBot="1" x14ac:dyDescent="0.45">
      <c r="B24" s="93"/>
      <c r="C24" s="93"/>
      <c r="D24" s="20"/>
      <c r="E24" s="20"/>
    </row>
    <row r="25" spans="2:12" ht="20.25" thickBot="1" x14ac:dyDescent="0.45">
      <c r="B25" s="135" t="s">
        <v>45</v>
      </c>
      <c r="C25" s="136"/>
      <c r="D25" s="143" t="s">
        <v>3</v>
      </c>
      <c r="E25" s="144"/>
      <c r="F25" s="130" t="s">
        <v>108</v>
      </c>
      <c r="G25" s="131"/>
    </row>
    <row r="26" spans="2:12" ht="20.25" thickBot="1" x14ac:dyDescent="0.45">
      <c r="B26" s="137"/>
      <c r="C26" s="138"/>
      <c r="D26" s="3" t="s">
        <v>4</v>
      </c>
      <c r="E26" s="52" t="s">
        <v>65</v>
      </c>
      <c r="F26" s="53" t="s">
        <v>66</v>
      </c>
    </row>
    <row r="27" spans="2:12" x14ac:dyDescent="0.4">
      <c r="B27" s="137"/>
      <c r="C27" s="139"/>
      <c r="D27" s="6" t="s">
        <v>14</v>
      </c>
      <c r="E27" s="15">
        <v>16</v>
      </c>
    </row>
    <row r="28" spans="2:12" ht="20.25" thickBot="1" x14ac:dyDescent="0.45">
      <c r="B28" s="137"/>
      <c r="C28" s="139"/>
      <c r="D28" s="11"/>
      <c r="E28" s="16"/>
    </row>
    <row r="29" spans="2:12" ht="20.25" thickBot="1" x14ac:dyDescent="0.45">
      <c r="B29" s="137"/>
      <c r="C29" s="138"/>
      <c r="D29" s="50" t="s">
        <v>15</v>
      </c>
      <c r="E29" s="18">
        <f>ROUNDDOWN(SUM(E27:E28),2)</f>
        <v>16</v>
      </c>
      <c r="F29" s="1" t="s">
        <v>62</v>
      </c>
    </row>
    <row r="30" spans="2:12" ht="20.25" thickBot="1" x14ac:dyDescent="0.45">
      <c r="B30" s="77"/>
      <c r="C30" s="78"/>
      <c r="D30" s="76" t="s">
        <v>74</v>
      </c>
      <c r="E30" s="25">
        <v>2000000</v>
      </c>
      <c r="F30" s="1" t="s">
        <v>63</v>
      </c>
    </row>
    <row r="31" spans="2:12" ht="14.25" customHeight="1" x14ac:dyDescent="0.4">
      <c r="B31" s="26" t="s">
        <v>41</v>
      </c>
    </row>
    <row r="32" spans="2:12" x14ac:dyDescent="0.4">
      <c r="B32" s="1" t="s">
        <v>97</v>
      </c>
      <c r="C32" s="30"/>
      <c r="D32" s="30"/>
      <c r="E32" s="30"/>
      <c r="F32" s="27"/>
      <c r="G32" s="20"/>
    </row>
    <row r="33" spans="1:12" ht="15.75" customHeight="1" x14ac:dyDescent="0.35">
      <c r="A33" s="20"/>
      <c r="B33" s="73" t="s">
        <v>98</v>
      </c>
      <c r="C33" s="20"/>
      <c r="D33" s="20"/>
      <c r="E33" s="20"/>
      <c r="F33" s="20"/>
      <c r="G33" s="66" t="s">
        <v>50</v>
      </c>
      <c r="H33" s="20"/>
    </row>
    <row r="34" spans="1:12" x14ac:dyDescent="0.4">
      <c r="A34" s="20"/>
      <c r="B34" s="120">
        <f>IF(E29=0,"",IF(E29&lt;17.76,125000,119000))</f>
        <v>125000</v>
      </c>
      <c r="C34" s="121"/>
      <c r="D34" s="74" t="s">
        <v>99</v>
      </c>
      <c r="F34" s="67">
        <f>IF(E30="","",IFERROR(E30/E29,""))</f>
        <v>125000</v>
      </c>
      <c r="G34" s="68" t="s">
        <v>49</v>
      </c>
    </row>
    <row r="35" spans="1:12" ht="23.25" customHeight="1" thickBot="1" x14ac:dyDescent="0.45">
      <c r="B35" s="92" t="s">
        <v>100</v>
      </c>
      <c r="C35" s="65"/>
      <c r="D35" s="20"/>
      <c r="E35" s="20"/>
    </row>
    <row r="36" spans="1:12" ht="20.25" thickBot="1" x14ac:dyDescent="0.45">
      <c r="B36" s="91" t="s">
        <v>109</v>
      </c>
      <c r="C36" s="122" t="str">
        <f>IF(F34="","",IF(F34&lt;B34+1,"目標水準を満たしていることを確認しました","目標水準を満たす機器の調達可否を事業者に確認しましたが、該当がありませんでした"))</f>
        <v>目標水準を満たしていることを確認しました</v>
      </c>
      <c r="D36" s="123"/>
      <c r="E36" s="123"/>
      <c r="F36" s="123"/>
      <c r="G36" s="124"/>
      <c r="I36" s="65"/>
      <c r="J36" s="65"/>
      <c r="K36" s="65"/>
      <c r="L36" s="65"/>
    </row>
    <row r="37" spans="1:12" ht="9" customHeight="1" x14ac:dyDescent="0.4">
      <c r="B37" s="26"/>
    </row>
    <row r="38" spans="1:12" ht="20.25" thickBot="1" x14ac:dyDescent="0.45">
      <c r="A38" s="1" t="s">
        <v>57</v>
      </c>
    </row>
    <row r="39" spans="1:12" ht="20.25" thickBot="1" x14ac:dyDescent="0.45">
      <c r="B39" s="41" t="s">
        <v>29</v>
      </c>
      <c r="C39" s="1" t="s">
        <v>38</v>
      </c>
      <c r="J39" s="42">
        <f>IF(B39="該当",0.2,"0")</f>
        <v>0.2</v>
      </c>
    </row>
    <row r="40" spans="1:12" ht="15" customHeight="1" x14ac:dyDescent="0.4">
      <c r="B40" s="26"/>
      <c r="C40" s="2" t="s">
        <v>58</v>
      </c>
    </row>
    <row r="41" spans="1:12" ht="15" customHeight="1" x14ac:dyDescent="0.4">
      <c r="B41" s="26"/>
      <c r="C41" s="2"/>
    </row>
    <row r="42" spans="1:12" ht="15" customHeight="1" x14ac:dyDescent="0.4">
      <c r="B42" s="26"/>
      <c r="C42" s="2"/>
    </row>
    <row r="43" spans="1:12" x14ac:dyDescent="0.4">
      <c r="A43" s="1" t="s">
        <v>70</v>
      </c>
    </row>
    <row r="44" spans="1:12" x14ac:dyDescent="0.4">
      <c r="A44" s="1" t="s">
        <v>55</v>
      </c>
    </row>
    <row r="45" spans="1:12" x14ac:dyDescent="0.4">
      <c r="B45" s="51">
        <f>ROUNDDOWN(MIN(G14,E20),0)</f>
        <v>22</v>
      </c>
      <c r="C45" s="27" t="s">
        <v>16</v>
      </c>
      <c r="D45" s="28">
        <v>50000</v>
      </c>
      <c r="E45" s="27" t="s">
        <v>17</v>
      </c>
      <c r="F45" s="29">
        <f>B45*D45</f>
        <v>1100000</v>
      </c>
      <c r="G45" s="30" t="s">
        <v>18</v>
      </c>
      <c r="H45" s="30"/>
      <c r="I45" s="30"/>
    </row>
    <row r="46" spans="1:12" x14ac:dyDescent="0.4">
      <c r="B46" s="31"/>
      <c r="C46" s="27"/>
      <c r="D46" s="27"/>
      <c r="E46" s="32" t="s">
        <v>19</v>
      </c>
      <c r="F46" s="28">
        <v>1000000</v>
      </c>
      <c r="G46" s="30" t="s">
        <v>20</v>
      </c>
      <c r="H46" s="30"/>
      <c r="I46" s="30"/>
    </row>
    <row r="47" spans="1:12" x14ac:dyDescent="0.4">
      <c r="B47" s="33" t="s">
        <v>21</v>
      </c>
      <c r="C47" s="30"/>
      <c r="D47" s="30"/>
      <c r="E47" s="30"/>
      <c r="F47" s="30"/>
      <c r="G47" s="30"/>
      <c r="H47" s="30"/>
      <c r="I47" s="30"/>
    </row>
    <row r="48" spans="1:12" ht="20.25" thickBot="1" x14ac:dyDescent="0.45">
      <c r="B48" s="30"/>
      <c r="C48" s="30"/>
      <c r="D48" s="30"/>
      <c r="E48" s="34" t="s">
        <v>39</v>
      </c>
      <c r="F48" s="35">
        <f>MIN(F45:F46)</f>
        <v>1000000</v>
      </c>
      <c r="G48" s="30" t="s">
        <v>22</v>
      </c>
      <c r="H48" s="30"/>
      <c r="I48" s="30"/>
    </row>
    <row r="49" spans="1:13" ht="7.5" customHeight="1" thickTop="1" x14ac:dyDescent="0.4">
      <c r="B49" s="30"/>
      <c r="C49" s="30"/>
      <c r="D49" s="30"/>
      <c r="E49" s="32"/>
      <c r="F49" s="70"/>
      <c r="G49" s="30"/>
      <c r="H49" s="30"/>
      <c r="I49" s="30"/>
    </row>
    <row r="50" spans="1:13" x14ac:dyDescent="0.4">
      <c r="A50" s="1" t="s">
        <v>54</v>
      </c>
    </row>
    <row r="51" spans="1:13" x14ac:dyDescent="0.4">
      <c r="B51" s="112">
        <f>E30</f>
        <v>2000000</v>
      </c>
      <c r="C51" s="113"/>
      <c r="D51" s="27" t="s">
        <v>56</v>
      </c>
      <c r="E51" s="27" t="s">
        <v>23</v>
      </c>
      <c r="F51" s="29">
        <f>ROUNDDOWN(B51/3,-3)</f>
        <v>666000</v>
      </c>
      <c r="G51" s="27" t="s">
        <v>18</v>
      </c>
    </row>
    <row r="52" spans="1:13" x14ac:dyDescent="0.4">
      <c r="B52" s="114" t="s">
        <v>24</v>
      </c>
      <c r="C52" s="114"/>
      <c r="D52" s="27"/>
      <c r="E52" s="32" t="s">
        <v>19</v>
      </c>
      <c r="F52" s="36">
        <v>853000</v>
      </c>
      <c r="G52" s="27" t="s">
        <v>20</v>
      </c>
    </row>
    <row r="53" spans="1:13" ht="9.75" customHeight="1" x14ac:dyDescent="0.4">
      <c r="B53" s="30"/>
      <c r="C53" s="30"/>
      <c r="D53" s="30"/>
      <c r="E53" s="30"/>
      <c r="F53" s="30"/>
      <c r="G53" s="30"/>
    </row>
    <row r="54" spans="1:13" ht="20.25" thickBot="1" x14ac:dyDescent="0.45">
      <c r="B54" s="30"/>
      <c r="C54" s="30"/>
      <c r="D54" s="30"/>
      <c r="E54" s="34" t="s">
        <v>40</v>
      </c>
      <c r="F54" s="35">
        <f>MIN(F51:F52)</f>
        <v>666000</v>
      </c>
      <c r="G54" s="30" t="s">
        <v>25</v>
      </c>
    </row>
    <row r="55" spans="1:13" ht="8.25" customHeight="1" thickTop="1" x14ac:dyDescent="0.4">
      <c r="B55" s="30"/>
      <c r="C55" s="30"/>
      <c r="D55" s="30"/>
      <c r="E55" s="32"/>
      <c r="F55" s="70"/>
      <c r="G55" s="30"/>
    </row>
    <row r="56" spans="1:13" x14ac:dyDescent="0.4">
      <c r="A56" s="1" t="s">
        <v>52</v>
      </c>
      <c r="B56" s="30"/>
      <c r="C56" s="30"/>
      <c r="D56" s="30"/>
      <c r="E56" s="30"/>
      <c r="F56" s="30"/>
      <c r="G56" s="30"/>
    </row>
    <row r="57" spans="1:13" x14ac:dyDescent="0.4">
      <c r="A57" s="1" t="s">
        <v>69</v>
      </c>
      <c r="B57" s="30"/>
      <c r="C57" s="30"/>
      <c r="D57" s="30"/>
      <c r="E57" s="30"/>
      <c r="F57" s="30"/>
      <c r="G57" s="30"/>
    </row>
    <row r="58" spans="1:13" x14ac:dyDescent="0.4">
      <c r="B58" s="112">
        <f>E7</f>
        <v>7800000</v>
      </c>
      <c r="C58" s="113"/>
      <c r="D58" s="27" t="str">
        <f>IF(B12="あり(余剰売電型)","円　×　１／１０",IF(B12="なし(自家消費型)","円　×　１／５",""))</f>
        <v>円　×　１／１０</v>
      </c>
      <c r="E58" s="27" t="s">
        <v>23</v>
      </c>
      <c r="F58" s="61">
        <f>IF(B12="なし(自家消費型)",ROUNDDOWN(B58/5,-3),IF(B12="あり(余剰売電型)",ROUNDDOWN(B58/10,-3),"売電の有無を選択"))</f>
        <v>780000</v>
      </c>
      <c r="G58" s="27" t="s">
        <v>26</v>
      </c>
    </row>
    <row r="59" spans="1:13" x14ac:dyDescent="0.4">
      <c r="B59" s="115" t="s">
        <v>27</v>
      </c>
      <c r="C59" s="115"/>
      <c r="D59" s="27"/>
      <c r="E59" s="32" t="s">
        <v>19</v>
      </c>
      <c r="F59" s="36">
        <v>2000000</v>
      </c>
      <c r="G59" s="27" t="s">
        <v>20</v>
      </c>
    </row>
    <row r="60" spans="1:13" x14ac:dyDescent="0.4">
      <c r="B60" s="107" t="s">
        <v>73</v>
      </c>
      <c r="C60" s="108"/>
      <c r="D60" s="108"/>
      <c r="E60" s="37">
        <f>IF(B58=0,"",IF(F58="売電の有無を選択","",ROUNDDOWN(F48+F54+MIN(F58:F59),-3)))</f>
        <v>2446000</v>
      </c>
      <c r="F60" s="38" t="s">
        <v>28</v>
      </c>
    </row>
    <row r="61" spans="1:13" x14ac:dyDescent="0.4">
      <c r="B61" s="39"/>
      <c r="C61" s="39"/>
      <c r="D61" s="39"/>
      <c r="E61" s="40"/>
      <c r="F61" s="27"/>
    </row>
    <row r="62" spans="1:13" x14ac:dyDescent="0.4">
      <c r="A62" s="1" t="s">
        <v>71</v>
      </c>
      <c r="M62" s="47"/>
    </row>
    <row r="63" spans="1:13" ht="19.5" customHeight="1" x14ac:dyDescent="0.4">
      <c r="A63" s="55" t="s">
        <v>72</v>
      </c>
      <c r="B63" s="69"/>
      <c r="C63" s="69"/>
      <c r="D63" s="69"/>
      <c r="E63" s="69"/>
      <c r="F63" s="69"/>
      <c r="G63" s="69"/>
      <c r="H63" s="69"/>
    </row>
    <row r="64" spans="1:13" x14ac:dyDescent="0.4">
      <c r="A64" s="54" t="s">
        <v>53</v>
      </c>
      <c r="B64" s="69"/>
      <c r="C64" s="69"/>
      <c r="D64" s="69"/>
      <c r="E64" s="69"/>
      <c r="F64" s="69"/>
      <c r="G64" s="69"/>
      <c r="H64" s="69"/>
    </row>
    <row r="65" spans="2:14" ht="20.25" thickBot="1" x14ac:dyDescent="0.45">
      <c r="E65" s="44" t="s">
        <v>30</v>
      </c>
      <c r="F65" s="45">
        <f>J39</f>
        <v>0.2</v>
      </c>
      <c r="G65" s="1" t="s">
        <v>31</v>
      </c>
      <c r="M65" s="43"/>
      <c r="N65" s="46"/>
    </row>
    <row r="66" spans="2:14" ht="6.75" customHeight="1" thickTop="1" x14ac:dyDescent="0.4"/>
    <row r="67" spans="2:14" x14ac:dyDescent="0.4">
      <c r="D67" s="109" t="s">
        <v>32</v>
      </c>
      <c r="E67" s="110"/>
      <c r="F67" s="48">
        <f>ROUNDDOWN(MIN(F58:F59)*F65,-3)</f>
        <v>156000</v>
      </c>
      <c r="G67" s="49" t="s">
        <v>33</v>
      </c>
    </row>
    <row r="70" spans="2:14" x14ac:dyDescent="0.4">
      <c r="C70" s="1" t="s">
        <v>34</v>
      </c>
    </row>
    <row r="71" spans="2:14" x14ac:dyDescent="0.4">
      <c r="C71" s="1" t="s">
        <v>47</v>
      </c>
    </row>
    <row r="72" spans="2:14" x14ac:dyDescent="0.4">
      <c r="C72" s="1" t="s">
        <v>48</v>
      </c>
    </row>
    <row r="75" spans="2:14" x14ac:dyDescent="0.4">
      <c r="B75" s="1" t="s">
        <v>35</v>
      </c>
    </row>
    <row r="76" spans="2:14" x14ac:dyDescent="0.4">
      <c r="B76" s="1" t="s">
        <v>36</v>
      </c>
    </row>
    <row r="77" spans="2:14" x14ac:dyDescent="0.4">
      <c r="B77" s="1" t="s">
        <v>29</v>
      </c>
    </row>
    <row r="80" spans="2:14" x14ac:dyDescent="0.4">
      <c r="B80" s="1" t="s">
        <v>35</v>
      </c>
    </row>
    <row r="81" spans="2:2" x14ac:dyDescent="0.4">
      <c r="B81" s="90" t="s">
        <v>92</v>
      </c>
    </row>
    <row r="82" spans="2:2" x14ac:dyDescent="0.4">
      <c r="B82" s="90" t="s">
        <v>101</v>
      </c>
    </row>
  </sheetData>
  <sheetProtection password="E932" sheet="1" selectLockedCells="1"/>
  <mergeCells count="24">
    <mergeCell ref="B52:C52"/>
    <mergeCell ref="B58:C58"/>
    <mergeCell ref="B59:C59"/>
    <mergeCell ref="B60:D60"/>
    <mergeCell ref="D67:E67"/>
    <mergeCell ref="B51:C51"/>
    <mergeCell ref="D14:F14"/>
    <mergeCell ref="B16:C20"/>
    <mergeCell ref="D16:E16"/>
    <mergeCell ref="F16:G16"/>
    <mergeCell ref="B22:C23"/>
    <mergeCell ref="E22:F22"/>
    <mergeCell ref="E23:F23"/>
    <mergeCell ref="B25:C29"/>
    <mergeCell ref="D25:E25"/>
    <mergeCell ref="F25:G25"/>
    <mergeCell ref="B34:C34"/>
    <mergeCell ref="C36:G36"/>
    <mergeCell ref="B12:C12"/>
    <mergeCell ref="A1:H1"/>
    <mergeCell ref="B2:C2"/>
    <mergeCell ref="B10:C11"/>
    <mergeCell ref="D10:E10"/>
    <mergeCell ref="F10:G10"/>
  </mergeCells>
  <phoneticPr fontId="3"/>
  <dataValidations count="3">
    <dataValidation type="list" allowBlank="1" showInputMessage="1" showErrorMessage="1" sqref="B36" xr:uid="{005001DB-30E9-4704-BBD8-920496446137}">
      <formula1>$B$80:$B$82</formula1>
    </dataValidation>
    <dataValidation type="list" allowBlank="1" showInputMessage="1" showErrorMessage="1" sqref="B39" xr:uid="{D132580B-22E8-4DE2-8FB3-19111AAD7A1B}">
      <formula1>$B$75:$B$77</formula1>
    </dataValidation>
    <dataValidation type="list" allowBlank="1" showInputMessage="1" showErrorMessage="1" sqref="B12" xr:uid="{533C0517-5106-4744-9F97-0EFEAD7A9C92}">
      <formula1>$C$70:$C$72</formula1>
    </dataValidation>
  </dataValidations>
  <pageMargins left="0.7" right="0.7" top="0.75" bottom="0.75" header="0.3" footer="0.3"/>
  <pageSetup paperSize="9" scale="99" orientation="portrait" r:id="rId1"/>
  <rowBreaks count="1" manualBreakCount="1">
    <brk id="4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事業者用</vt:lpstr>
      <vt:lpstr>事業者用 (手書き用)</vt:lpstr>
      <vt:lpstr>事業者用_例</vt:lpstr>
      <vt:lpstr>事業者用!Print_Area</vt:lpstr>
      <vt:lpstr>'事業者用 (手書き用)'!Print_Area</vt:lpstr>
      <vt:lpstr>事業者用_例!Print_Area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2025-03-28T00:21:54Z</cp:lastPrinted>
  <dcterms:created xsi:type="dcterms:W3CDTF">2024-06-28T10:12:26Z</dcterms:created>
  <dcterms:modified xsi:type="dcterms:W3CDTF">2025-03-28T05:54:19Z</dcterms:modified>
</cp:coreProperties>
</file>