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050_財政係用\B082_新会計制度\C180_令和4年度財務書類\005完成形\付属明細（シート合体版）\"/>
    </mc:Choice>
  </mc:AlternateContent>
  <xr:revisionPtr revIDLastSave="0" documentId="13_ncr:1_{3BC5C029-A2BE-448A-B246-54C6185B3921}" xr6:coauthVersionLast="36" xr6:coauthVersionMax="36" xr10:uidLastSave="{00000000-0000-0000-0000-000000000000}"/>
  <bookViews>
    <workbookView xWindow="0" yWindow="0" windowWidth="14220" windowHeight="6960" xr2:uid="{92FF3205-E42E-4854-A946-79A0CCBE68B3}"/>
  </bookViews>
  <sheets>
    <sheet name="1貸借対照表　(1)①有形固定資産" sheetId="18" r:id="rId1"/>
    <sheet name="②有形固定資産に係る行政目的別" sheetId="19" r:id="rId2"/>
    <sheet name="③投資及び出資金" sheetId="20" r:id="rId3"/>
    <sheet name="④基金" sheetId="21" r:id="rId4"/>
    <sheet name="⑤貸付金" sheetId="22" r:id="rId5"/>
    <sheet name="⑥長期延滞債権" sheetId="23" r:id="rId6"/>
    <sheet name="⑦未収金" sheetId="24" r:id="rId7"/>
    <sheet name="(2)①地方債（借入先）" sheetId="25" r:id="rId8"/>
    <sheet name="②～④地方債（利率別等）" sheetId="26" r:id="rId9"/>
    <sheet name="⑤引当金" sheetId="27" r:id="rId10"/>
    <sheet name="2行政コスト計算書　(1)補助金等" sheetId="28" r:id="rId11"/>
    <sheet name="(2)行政コスト計算書に係る行政目的別" sheetId="29" r:id="rId12"/>
    <sheet name="３純資産変動計算書　(1)財源" sheetId="30" r:id="rId13"/>
    <sheet name="(2)財源情報" sheetId="31" r:id="rId14"/>
    <sheet name="４資本収支計算書　(1)資金" sheetId="32" r:id="rId15"/>
  </sheets>
  <externalReferences>
    <externalReference r:id="rId16"/>
  </externalReferences>
  <definedNames>
    <definedName name="_xlnm.Print_Area" localSheetId="7">'(2)①地方債（借入先）'!$A$1:$L$21</definedName>
    <definedName name="_xlnm.Print_Area" localSheetId="11">'(2)行政コスト計算書に係る行政目的別'!$A$1:$U$42</definedName>
    <definedName name="_xlnm.Print_Area" localSheetId="13">'(2)財源情報'!$A$1:$H$20</definedName>
    <definedName name="_xlnm.Print_Area" localSheetId="8">'②～④地方債（利率別等）'!$A$1:$K$18</definedName>
    <definedName name="_xlnm.Print_Area" localSheetId="10">'2行政コスト計算書　(1)補助金等'!$A$1:$J$27</definedName>
    <definedName name="_xlnm.Print_Area" localSheetId="12">'３純資産変動計算書　(1)財源'!$A$1:$F$43</definedName>
    <definedName name="_xlnm.Print_Area" localSheetId="2">③投資及び出資金!$A$1:$L$31</definedName>
    <definedName name="_xlnm.Print_Area" localSheetId="14">'４資本収支計算書　(1)資金'!$A$1:$B$10</definedName>
    <definedName name="_xlnm.Print_Area" localSheetId="9">⑤引当金!$A$1:$H$18</definedName>
    <definedName name="_xlnm.Print_Area" localSheetId="4">⑤貸付金!$B$1:$G$21</definedName>
    <definedName name="_xlnm.Print_Area" localSheetId="6">⑦未収金!$A$1:$E$37</definedName>
    <definedName name="_xlnm.Print_Titles" localSheetId="0">'1貸借対照表　(1)①有形固定資産'!$4:$8</definedName>
    <definedName name="_xlnm.Print_Titles" localSheetId="1">②有形固定資産に係る行政目的別!$1:$5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2" l="1"/>
  <c r="C13" i="31" l="1"/>
  <c r="C12" i="31"/>
  <c r="E11" i="31"/>
  <c r="E14" i="31" s="1"/>
  <c r="D11" i="31"/>
  <c r="G10" i="31"/>
  <c r="G14" i="31" s="1"/>
  <c r="D10" i="31"/>
  <c r="F40" i="30"/>
  <c r="F34" i="30"/>
  <c r="F26" i="30"/>
  <c r="C11" i="31" l="1"/>
  <c r="F14" i="31"/>
  <c r="F41" i="30"/>
  <c r="F42" i="30" s="1"/>
  <c r="D14" i="31"/>
  <c r="C14" i="31" l="1"/>
  <c r="C10" i="31"/>
  <c r="G24" i="28"/>
  <c r="G11" i="28"/>
  <c r="G25" i="28" s="1"/>
  <c r="F18" i="27" l="1"/>
  <c r="E18" i="27"/>
  <c r="D18" i="27"/>
  <c r="C18" i="27"/>
  <c r="G17" i="27"/>
  <c r="G15" i="27"/>
  <c r="G14" i="27"/>
  <c r="G12" i="27"/>
  <c r="G10" i="27"/>
  <c r="G9" i="27"/>
  <c r="G18" i="27" s="1"/>
  <c r="B12" i="26" l="1"/>
  <c r="B6" i="26"/>
  <c r="L21" i="25"/>
  <c r="K21" i="25"/>
  <c r="J21" i="25"/>
  <c r="I21" i="25"/>
  <c r="H21" i="25"/>
  <c r="G21" i="25"/>
  <c r="F21" i="25"/>
  <c r="E21" i="25"/>
  <c r="D21" i="25"/>
  <c r="C21" i="25"/>
  <c r="E36" i="24" l="1"/>
  <c r="D36" i="24"/>
  <c r="E17" i="24"/>
  <c r="E37" i="24" s="1"/>
  <c r="D17" i="24"/>
  <c r="D37" i="24" s="1"/>
  <c r="E36" i="23" l="1"/>
  <c r="D22" i="23"/>
  <c r="D36" i="23" s="1"/>
  <c r="E17" i="23"/>
  <c r="E37" i="23" s="1"/>
  <c r="D17" i="23"/>
  <c r="D37" i="23" l="1"/>
  <c r="G21" i="22"/>
  <c r="F21" i="22"/>
  <c r="E21" i="22"/>
  <c r="D21" i="22"/>
  <c r="C21" i="22"/>
  <c r="D21" i="21" l="1"/>
  <c r="C21" i="21"/>
  <c r="B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21" i="21" l="1"/>
  <c r="L31" i="20"/>
  <c r="J31" i="20"/>
  <c r="G31" i="20"/>
  <c r="E31" i="20"/>
  <c r="D31" i="20"/>
  <c r="F31" i="20" s="1"/>
  <c r="C31" i="20"/>
  <c r="K31" i="20" s="1"/>
  <c r="K30" i="20"/>
  <c r="H30" i="20"/>
  <c r="F30" i="20"/>
  <c r="K29" i="20"/>
  <c r="H29" i="20"/>
  <c r="F29" i="20"/>
  <c r="I29" i="20" s="1"/>
  <c r="K28" i="20"/>
  <c r="H28" i="20"/>
  <c r="F28" i="20"/>
  <c r="I28" i="20" s="1"/>
  <c r="K27" i="20"/>
  <c r="H27" i="20"/>
  <c r="F27" i="20"/>
  <c r="K26" i="20"/>
  <c r="H26" i="20"/>
  <c r="F26" i="20"/>
  <c r="I26" i="20" s="1"/>
  <c r="K25" i="20"/>
  <c r="H25" i="20"/>
  <c r="F25" i="20"/>
  <c r="K24" i="20"/>
  <c r="H24" i="20"/>
  <c r="F24" i="20"/>
  <c r="K23" i="20"/>
  <c r="H23" i="20"/>
  <c r="F23" i="20"/>
  <c r="K22" i="20"/>
  <c r="H22" i="20"/>
  <c r="F22" i="20"/>
  <c r="K21" i="20"/>
  <c r="H21" i="20"/>
  <c r="F21" i="20"/>
  <c r="K17" i="20"/>
  <c r="J17" i="20"/>
  <c r="G17" i="20"/>
  <c r="E17" i="20"/>
  <c r="D17" i="20"/>
  <c r="C17" i="20"/>
  <c r="H16" i="20"/>
  <c r="F16" i="20"/>
  <c r="I16" i="20" s="1"/>
  <c r="H15" i="20"/>
  <c r="F15" i="20"/>
  <c r="H14" i="20"/>
  <c r="F14" i="20"/>
  <c r="H13" i="20"/>
  <c r="F13" i="20"/>
  <c r="H12" i="20"/>
  <c r="F12" i="20"/>
  <c r="F17" i="20" s="1"/>
  <c r="I15" i="20" l="1"/>
  <c r="H17" i="20"/>
  <c r="I13" i="20"/>
  <c r="I22" i="20"/>
  <c r="I25" i="20"/>
  <c r="I14" i="20"/>
  <c r="I23" i="20"/>
  <c r="I21" i="20"/>
  <c r="I24" i="20"/>
  <c r="I27" i="20"/>
  <c r="I30" i="20"/>
  <c r="I12" i="20"/>
  <c r="H31" i="20"/>
  <c r="I31" i="20" s="1"/>
  <c r="I17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koinuma</author>
  </authors>
  <commentList>
    <comment ref="D21" authorId="0" shapeId="0" xr:uid="{28DFC83A-40E1-46C0-9224-BB2ABE29AC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調整△1
</t>
        </r>
      </text>
    </comment>
    <comment ref="D22" authorId="0" shapeId="0" xr:uid="{0FF72BBA-4A90-4904-AD3C-9FD139B2EF7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調整△1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koinuma</author>
  </authors>
  <commentList>
    <comment ref="D9" authorId="0" shapeId="0" xr:uid="{E642B9D0-DAF9-4588-8560-D893F70FBB88}">
      <text>
        <r>
          <rPr>
            <b/>
            <sz val="9"/>
            <color indexed="81"/>
            <rFont val="MS P ゴシック"/>
            <family val="3"/>
            <charset val="128"/>
          </rPr>
          <t>前借分69,800千円を含む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所沢市</author>
  </authors>
  <commentList>
    <comment ref="G13" authorId="0" shapeId="0" xr:uid="{2D7DE038-BC43-469C-BC9F-E7F9808229A0}">
      <text>
        <r>
          <rPr>
            <b/>
            <sz val="9"/>
            <color indexed="81"/>
            <rFont val="MS P ゴシック"/>
            <family val="3"/>
            <charset val="128"/>
          </rPr>
          <t>決算書データで、19節で絞り込んで、金額の降順に並べ替える。</t>
        </r>
      </text>
    </comment>
  </commentList>
</comments>
</file>

<file path=xl/sharedStrings.xml><?xml version="1.0" encoding="utf-8"?>
<sst xmlns="http://schemas.openxmlformats.org/spreadsheetml/2006/main" count="630" uniqueCount="329">
  <si>
    <t>自治体名：所沢市</t>
  </si>
  <si>
    <t>（単位：千円）</t>
    <phoneticPr fontId="6"/>
  </si>
  <si>
    <t>種類</t>
  </si>
  <si>
    <t>本年度末残高</t>
  </si>
  <si>
    <t>現金</t>
    <rPh sb="0" eb="2">
      <t>ゲンキン</t>
    </rPh>
    <phoneticPr fontId="4"/>
  </si>
  <si>
    <t>要求払預金</t>
    <rPh sb="0" eb="2">
      <t>ヨウキュウ</t>
    </rPh>
    <rPh sb="2" eb="3">
      <t>バラ</t>
    </rPh>
    <rPh sb="3" eb="5">
      <t>ヨキン</t>
    </rPh>
    <phoneticPr fontId="4"/>
  </si>
  <si>
    <t>短期投資</t>
    <rPh sb="0" eb="2">
      <t>タンキ</t>
    </rPh>
    <rPh sb="2" eb="4">
      <t>トウシ</t>
    </rPh>
    <phoneticPr fontId="4"/>
  </si>
  <si>
    <t>合計</t>
  </si>
  <si>
    <t>（単位：千円）</t>
  </si>
  <si>
    <t>区分</t>
  </si>
  <si>
    <t>その他</t>
  </si>
  <si>
    <t>純行政コスト</t>
  </si>
  <si>
    <t>（単位：千円）</t>
    <rPh sb="1" eb="3">
      <t>タンイ</t>
    </rPh>
    <rPh sb="4" eb="5">
      <t>セン</t>
    </rPh>
    <rPh sb="5" eb="6">
      <t>エン</t>
    </rPh>
    <phoneticPr fontId="4"/>
  </si>
  <si>
    <t>区分</t>
    <rPh sb="0" eb="2">
      <t>クブン</t>
    </rPh>
    <phoneticPr fontId="4"/>
  </si>
  <si>
    <t>金額</t>
    <rPh sb="0" eb="2">
      <t>キンガク</t>
    </rPh>
    <phoneticPr fontId="4"/>
  </si>
  <si>
    <t>内訳</t>
    <rPh sb="0" eb="2">
      <t>ウチワケ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</si>
  <si>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</si>
  <si>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地方債</t>
    <rPh sb="0" eb="3">
      <t>チホウサイ</t>
    </rPh>
    <phoneticPr fontId="4"/>
  </si>
  <si>
    <t>税収等</t>
    <rPh sb="0" eb="3">
      <t>ゼイシュウナド</t>
    </rPh>
    <phoneticPr fontId="4"/>
  </si>
  <si>
    <t>その他</t>
    <rPh sb="2" eb="3">
      <t>ホカ</t>
    </rPh>
    <phoneticPr fontId="4"/>
  </si>
  <si>
    <t>純行政コスト</t>
    <rPh sb="0" eb="1">
      <t>ジュン</t>
    </rPh>
    <rPh sb="1" eb="3">
      <t>ギョウセイ</t>
    </rPh>
    <phoneticPr fontId="4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</si>
  <si>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4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</si>
  <si>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</si>
  <si>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</si>
  <si>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</si>
  <si>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6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</si>
  <si>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</si>
  <si>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</si>
  <si>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合計行開始</t>
    <rPh sb="0" eb="2">
      <t>ゴウケイ</t>
    </rPh>
    <rPh sb="2" eb="3">
      <t>ギョウ</t>
    </rPh>
    <rPh sb="3" eb="5">
      <t>カイシ</t>
    </rPh>
    <phoneticPr fontId="4"/>
  </si>
  <si>
    <t>税収等</t>
    <rPh sb="0" eb="2">
      <t>ゼイシュウ</t>
    </rPh>
    <rPh sb="2" eb="3">
      <t>ナド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</si>
  <si>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</si>
  <si>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</si>
  <si>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phoneticPr fontId="4"/>
  </si>
  <si>
    <t>配当割交付金</t>
    <phoneticPr fontId="4"/>
  </si>
  <si>
    <t>株式等譲渡所得割交付金</t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</si>
  <si>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</si>
  <si>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地方消費税交付金</t>
    <phoneticPr fontId="4"/>
  </si>
  <si>
    <t>ゴルフ場利用税交付金</t>
    <phoneticPr fontId="4"/>
  </si>
  <si>
    <t>環境性能割交付金</t>
    <rPh sb="0" eb="2">
      <t>カンキョウ</t>
    </rPh>
    <rPh sb="2" eb="4">
      <t>セイノウ</t>
    </rPh>
    <rPh sb="4" eb="5">
      <t>ワリ</t>
    </rPh>
    <phoneticPr fontId="4"/>
  </si>
  <si>
    <t>国有提供施設等所在市町村助成交付金</t>
    <phoneticPr fontId="4"/>
  </si>
  <si>
    <t>施設等所在市町村調整交付金</t>
    <phoneticPr fontId="4"/>
  </si>
  <si>
    <t>地方特例交付金</t>
    <phoneticPr fontId="4"/>
  </si>
  <si>
    <t>地方交付税</t>
    <phoneticPr fontId="4"/>
  </si>
  <si>
    <t>交通安全対策特別交付金</t>
    <phoneticPr fontId="4"/>
  </si>
  <si>
    <t>負担金</t>
    <rPh sb="0" eb="3">
      <t>フタンキン</t>
    </rPh>
    <phoneticPr fontId="4"/>
  </si>
  <si>
    <t>寄附金</t>
    <rPh sb="0" eb="3">
      <t>キフキン</t>
    </rPh>
    <phoneticPr fontId="4"/>
  </si>
  <si>
    <t>合計行終了</t>
    <rPh sb="0" eb="2">
      <t>ゴウケイ</t>
    </rPh>
    <rPh sb="2" eb="3">
      <t>ギョウ</t>
    </rPh>
    <rPh sb="3" eb="5">
      <t>シュウリョウ</t>
    </rPh>
    <phoneticPr fontId="4"/>
  </si>
  <si>
    <t>小計</t>
    <rPh sb="0" eb="2">
      <t>ショウケイ</t>
    </rPh>
    <phoneticPr fontId="4"/>
  </si>
  <si>
    <t>資本的
補助金</t>
    <phoneticPr fontId="4"/>
  </si>
  <si>
    <t>国県等補助金</t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</si>
  <si>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</si>
  <si>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</si>
  <si>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計</t>
    <rPh sb="0" eb="1">
      <t>ケイ</t>
    </rPh>
    <phoneticPr fontId="4"/>
  </si>
  <si>
    <t>経常的
補助金</t>
    <phoneticPr fontId="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</si>
  <si>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</si>
  <si>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（１）財源の明細</t>
    <rPh sb="3" eb="5">
      <t>ザイゲン</t>
    </rPh>
    <rPh sb="6" eb="8">
      <t>メイサイ</t>
    </rPh>
    <phoneticPr fontId="6"/>
  </si>
  <si>
    <t>（２）行政コスト計算書に係る行政目的別の明細</t>
    <rPh sb="3" eb="5">
      <t>ギョウセイ</t>
    </rPh>
    <rPh sb="8" eb="11">
      <t>ケイサンショ</t>
    </rPh>
    <rPh sb="12" eb="13">
      <t>カカ</t>
    </rPh>
    <rPh sb="14" eb="16">
      <t>ギョウセイ</t>
    </rPh>
    <rPh sb="16" eb="18">
      <t>モクテキ</t>
    </rPh>
    <rPh sb="18" eb="19">
      <t>ベツ</t>
    </rPh>
    <rPh sb="20" eb="22">
      <t>メイサイ</t>
    </rPh>
    <phoneticPr fontId="6"/>
  </si>
  <si>
    <t>区分</t>
    <rPh sb="0" eb="2">
      <t>クブン</t>
    </rPh>
    <phoneticPr fontId="6"/>
  </si>
  <si>
    <t>生活インフラ・
国土保全</t>
    <phoneticPr fontId="6"/>
  </si>
  <si>
    <t>教育</t>
  </si>
  <si>
    <t>福祉</t>
  </si>
  <si>
    <t>環境衛生</t>
  </si>
  <si>
    <t>産業振興</t>
  </si>
  <si>
    <t>消防</t>
  </si>
  <si>
    <t>総務</t>
  </si>
  <si>
    <t>合計</t>
    <rPh sb="0" eb="2">
      <t>ゴウケイ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</si>
  <si>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</si>
  <si>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</si>
  <si>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</si>
  <si>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</si>
  <si>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</si>
  <si>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</si>
  <si>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</si>
  <si>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</si>
  <si>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</si>
  <si>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</si>
  <si>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</si>
  <si>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</si>
  <si>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</si>
  <si>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</si>
  <si>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</si>
  <si>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</si>
  <si>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</si>
  <si>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</si>
  <si>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</si>
  <si>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</si>
  <si>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</si>
  <si>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</si>
  <si>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</si>
  <si>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</si>
  <si>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</si>
  <si>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</si>
  <si>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</si>
  <si>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※各項目の金額を表示単位未満で四捨五入により処理しているため、合計等の金額が一致しない場合があります。</t>
    <rPh sb="1" eb="4">
      <t>カクコウモク</t>
    </rPh>
    <rPh sb="5" eb="7">
      <t>キンガク</t>
    </rPh>
    <rPh sb="8" eb="10">
      <t>ヒョウジ</t>
    </rPh>
    <rPh sb="10" eb="12">
      <t>タンイ</t>
    </rPh>
    <rPh sb="12" eb="14">
      <t>ミマン</t>
    </rPh>
    <rPh sb="15" eb="19">
      <t>シシャゴニュウ</t>
    </rPh>
    <rPh sb="22" eb="24">
      <t>ショリ</t>
    </rPh>
    <rPh sb="31" eb="34">
      <t>ゴウケイトウ</t>
    </rPh>
    <rPh sb="35" eb="37">
      <t>キンガク</t>
    </rPh>
    <rPh sb="38" eb="40">
      <t>イッチ</t>
    </rPh>
    <rPh sb="43" eb="45">
      <t>バアイ</t>
    </rPh>
    <phoneticPr fontId="18"/>
  </si>
  <si>
    <t>一般会計等</t>
    <rPh sb="0" eb="2">
      <t>イッパン</t>
    </rPh>
    <rPh sb="2" eb="4">
      <t>カイケイ</t>
    </rPh>
    <rPh sb="4" eb="5">
      <t>トウ</t>
    </rPh>
    <phoneticPr fontId="4"/>
  </si>
  <si>
    <t>区分</t>
    <rPh sb="0" eb="2">
      <t>クブン</t>
    </rPh>
    <phoneticPr fontId="18"/>
  </si>
  <si>
    <t>名称</t>
    <rPh sb="0" eb="2">
      <t>メイショウ</t>
    </rPh>
    <phoneticPr fontId="18"/>
  </si>
  <si>
    <t>相手先</t>
    <rPh sb="0" eb="3">
      <t>アイテサキ</t>
    </rPh>
    <phoneticPr fontId="18"/>
  </si>
  <si>
    <t>金額</t>
    <rPh sb="0" eb="2">
      <t>キンガク</t>
    </rPh>
    <phoneticPr fontId="18"/>
  </si>
  <si>
    <t>支出目的</t>
    <rPh sb="0" eb="2">
      <t>シシュツ</t>
    </rPh>
    <rPh sb="2" eb="4">
      <t>モクテキ</t>
    </rPh>
    <phoneticPr fontId="18"/>
  </si>
  <si>
    <t>他団体への公共施設等整備補助金等_x000D_
(所有外資産分）</t>
  </si>
  <si>
    <t>なし</t>
    <phoneticPr fontId="4"/>
  </si>
  <si>
    <t>計</t>
    <rPh sb="0" eb="1">
      <t>ケイ</t>
    </rPh>
    <phoneticPr fontId="18"/>
  </si>
  <si>
    <t>その他の補助金等</t>
    <phoneticPr fontId="4"/>
  </si>
  <si>
    <t>埼玉西部消防組合負担金</t>
  </si>
  <si>
    <t>埼玉西部消防組合</t>
    <phoneticPr fontId="4"/>
  </si>
  <si>
    <t>埼玉西部消防組合負担金</t>
    <phoneticPr fontId="4"/>
  </si>
  <si>
    <t>埼玉県後期高齢者医療療養給付費負担金</t>
    <phoneticPr fontId="2"/>
  </si>
  <si>
    <t>埼玉県後期高齢者医療広域連合</t>
    <rPh sb="0" eb="3">
      <t>サイタマケン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4"/>
  </si>
  <si>
    <t>後期高齢者医療</t>
    <phoneticPr fontId="4"/>
  </si>
  <si>
    <t>介護給付費</t>
    <phoneticPr fontId="2"/>
  </si>
  <si>
    <t>対象者</t>
    <phoneticPr fontId="4"/>
  </si>
  <si>
    <t>障害者（児）福祉等</t>
    <rPh sb="2" eb="3">
      <t>シャ</t>
    </rPh>
    <rPh sb="4" eb="5">
      <t>コ</t>
    </rPh>
    <rPh sb="8" eb="9">
      <t>ナド</t>
    </rPh>
    <phoneticPr fontId="4"/>
  </si>
  <si>
    <t>特定教育・保育施設等給付費負担金</t>
    <phoneticPr fontId="4"/>
  </si>
  <si>
    <t>児童福祉</t>
    <phoneticPr fontId="4"/>
  </si>
  <si>
    <t>訓練等給付費</t>
    <rPh sb="0" eb="3">
      <t>クンレンナド</t>
    </rPh>
    <rPh sb="3" eb="5">
      <t>キュウフ</t>
    </rPh>
    <rPh sb="5" eb="6">
      <t>ヒ</t>
    </rPh>
    <phoneticPr fontId="4"/>
  </si>
  <si>
    <t>対象者</t>
    <rPh sb="0" eb="3">
      <t>タイショウシャ</t>
    </rPh>
    <phoneticPr fontId="4"/>
  </si>
  <si>
    <t>障害者（児）福祉</t>
    <phoneticPr fontId="4"/>
  </si>
  <si>
    <t>下水道事業会計負担金</t>
    <phoneticPr fontId="4"/>
  </si>
  <si>
    <t>所沢市上下水道事業</t>
    <rPh sb="0" eb="3">
      <t>トコロザワシ</t>
    </rPh>
    <rPh sb="3" eb="5">
      <t>ジョウゲ</t>
    </rPh>
    <rPh sb="5" eb="7">
      <t>スイドウ</t>
    </rPh>
    <rPh sb="7" eb="9">
      <t>ジギョウ</t>
    </rPh>
    <phoneticPr fontId="4"/>
  </si>
  <si>
    <t>下水道事業負担金等</t>
    <phoneticPr fontId="4"/>
  </si>
  <si>
    <t>埼玉県市町村総合事務組合
退職手当負担金</t>
    <phoneticPr fontId="4"/>
  </si>
  <si>
    <t>埼玉県市町村総合事務組合</t>
    <phoneticPr fontId="4"/>
  </si>
  <si>
    <t>子育てのための施設等利用給付費</t>
    <phoneticPr fontId="4"/>
  </si>
  <si>
    <t>合計</t>
    <rPh sb="0" eb="2">
      <t>ゴウケイ</t>
    </rPh>
    <phoneticPr fontId="18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</si>
  <si>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</si>
  <si>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</si>
  <si>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</si>
  <si>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</si>
  <si>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4"/>
  </si>
  <si>
    <t>固定資産</t>
    <rPh sb="0" eb="2">
      <t>コテイ</t>
    </rPh>
    <rPh sb="2" eb="4">
      <t>シサン</t>
    </rPh>
    <phoneticPr fontId="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</si>
  <si>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</si>
  <si>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</si>
  <si>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流動資産</t>
    <rPh sb="0" eb="2">
      <t>リュウドウ</t>
    </rPh>
    <rPh sb="2" eb="4">
      <t>シサン</t>
    </rPh>
    <phoneticPr fontId="4"/>
  </si>
  <si>
    <t>固定負債</t>
    <rPh sb="0" eb="2">
      <t>コテイ</t>
    </rPh>
    <rPh sb="2" eb="4">
      <t>フサイ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</si>
  <si>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</si>
  <si>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4"/>
  </si>
  <si>
    <t>流動負債</t>
    <rPh sb="0" eb="2">
      <t>リュウドウ</t>
    </rPh>
    <rPh sb="2" eb="4">
      <t>フサイ</t>
    </rPh>
    <phoneticPr fontId="4"/>
  </si>
  <si>
    <t>賞与等引当金</t>
    <rPh sb="0" eb="3">
      <t>ショウヨトウ</t>
    </rPh>
    <rPh sb="3" eb="5">
      <t>ヒキアテ</t>
    </rPh>
    <rPh sb="5" eb="6">
      <t>キン</t>
    </rPh>
    <phoneticPr fontId="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</si>
  <si>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</si>
  <si>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（１）補助金等の明細</t>
    <rPh sb="3" eb="7">
      <t>ホジョキンナド</t>
    </rPh>
    <rPh sb="8" eb="10">
      <t>メイサイ</t>
    </rPh>
    <phoneticPr fontId="6"/>
  </si>
  <si>
    <t>⑤引当金の明細</t>
    <rPh sb="1" eb="4">
      <t>ヒキアテキン</t>
    </rPh>
    <rPh sb="5" eb="7">
      <t>メイサイ</t>
    </rPh>
    <phoneticPr fontId="6"/>
  </si>
  <si>
    <t>種類</t>
    <rPh sb="0" eb="2">
      <t>シュルイ</t>
    </rPh>
    <phoneticPr fontId="4"/>
  </si>
  <si>
    <t>地方債残高</t>
    <rPh sb="0" eb="3">
      <t>チホウサイ</t>
    </rPh>
    <rPh sb="3" eb="5">
      <t>ザンダカ</t>
    </rPh>
    <phoneticPr fontId="30"/>
  </si>
  <si>
    <t>政府資金</t>
    <rPh sb="0" eb="2">
      <t>セイフ</t>
    </rPh>
    <rPh sb="2" eb="4">
      <t>シキン</t>
    </rPh>
    <phoneticPr fontId="30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</si>
  <si>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0"/>
  </si>
  <si>
    <t>市中銀行</t>
    <rPh sb="0" eb="2">
      <t>シチュウ</t>
    </rPh>
    <rPh sb="2" eb="4">
      <t>ギンコウ</t>
    </rPh>
    <phoneticPr fontId="30"/>
  </si>
  <si>
    <t>その他の
金融機関</t>
    <rPh sb="2" eb="3">
      <t>タ</t>
    </rPh>
    <rPh sb="5" eb="7">
      <t>キンユウ</t>
    </rPh>
    <rPh sb="7" eb="9">
      <t>キカン</t>
    </rPh>
    <phoneticPr fontId="30"/>
  </si>
  <si>
    <t>市場公募債</t>
    <rPh sb="0" eb="2">
      <t>シジョウ</t>
    </rPh>
    <rPh sb="2" eb="5">
      <t>コウボサイ</t>
    </rPh>
    <phoneticPr fontId="30"/>
  </si>
  <si>
    <t>その他</t>
    <rPh sb="2" eb="3">
      <t>タ</t>
    </rPh>
    <phoneticPr fontId="30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</si>
  <si>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</si>
  <si>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</si>
  <si>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うち住民公募債</t>
    <rPh sb="2" eb="4">
      <t>ジュウミン</t>
    </rPh>
    <rPh sb="4" eb="7">
      <t>コウボサイ</t>
    </rPh>
    <phoneticPr fontId="4"/>
  </si>
  <si>
    <t>【通常分】</t>
    <rPh sb="1" eb="3">
      <t>ツウジョウ</t>
    </rPh>
    <rPh sb="3" eb="4">
      <t>ブン</t>
    </rPh>
    <phoneticPr fontId="4"/>
  </si>
  <si>
    <t>　　一般公共事業</t>
    <rPh sb="2" eb="4">
      <t>イッパン</t>
    </rPh>
    <rPh sb="4" eb="6">
      <t>コウキョウ</t>
    </rPh>
    <rPh sb="6" eb="8">
      <t>ジギョウ</t>
    </rPh>
    <phoneticPr fontId="4"/>
  </si>
  <si>
    <t>　　公営住宅建設</t>
    <rPh sb="2" eb="4">
      <t>コウエイ</t>
    </rPh>
    <rPh sb="4" eb="6">
      <t>ジュウタク</t>
    </rPh>
    <rPh sb="6" eb="8">
      <t>ケンセツ</t>
    </rPh>
    <phoneticPr fontId="4"/>
  </si>
  <si>
    <t>　　災害復旧</t>
    <rPh sb="2" eb="4">
      <t>サイガイ</t>
    </rPh>
    <rPh sb="4" eb="6">
      <t>フッキュウ</t>
    </rPh>
    <phoneticPr fontId="4"/>
  </si>
  <si>
    <t>　　教育・福祉施設</t>
    <rPh sb="2" eb="4">
      <t>キョウイク</t>
    </rPh>
    <rPh sb="5" eb="7">
      <t>フクシ</t>
    </rPh>
    <rPh sb="7" eb="9">
      <t>シセツ</t>
    </rPh>
    <phoneticPr fontId="4"/>
  </si>
  <si>
    <t>　　一般単独事業</t>
    <rPh sb="2" eb="4">
      <t>イッパン</t>
    </rPh>
    <rPh sb="4" eb="6">
      <t>タンドク</t>
    </rPh>
    <rPh sb="6" eb="8">
      <t>ジギョウ</t>
    </rPh>
    <phoneticPr fontId="4"/>
  </si>
  <si>
    <t>　　その他</t>
    <rPh sb="4" eb="5">
      <t>ホカ</t>
    </rPh>
    <phoneticPr fontId="4"/>
  </si>
  <si>
    <t>【特別分】</t>
    <rPh sb="1" eb="3">
      <t>トクベツ</t>
    </rPh>
    <rPh sb="3" eb="4">
      <t>ブン</t>
    </rPh>
    <phoneticPr fontId="4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</si>
  <si>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1"/>
  </si>
  <si>
    <t>　　減収補塡債</t>
    <rPh sb="2" eb="4">
      <t>ゲンシュウ</t>
    </rPh>
    <rPh sb="4" eb="5">
      <t>ホ</t>
    </rPh>
    <rPh sb="5" eb="6">
      <t>フサグ</t>
    </rPh>
    <rPh sb="6" eb="7">
      <t>サイ</t>
    </rPh>
    <phoneticPr fontId="31"/>
  </si>
  <si>
    <t>　　減税補てん債</t>
    <rPh sb="2" eb="4">
      <t>ゲンゼイ</t>
    </rPh>
    <rPh sb="4" eb="5">
      <t>ホ</t>
    </rPh>
    <rPh sb="7" eb="8">
      <t>サイ</t>
    </rPh>
    <phoneticPr fontId="31"/>
  </si>
  <si>
    <t>　　退職手当債</t>
    <rPh sb="2" eb="4">
      <t>タイショク</t>
    </rPh>
    <rPh sb="4" eb="6">
      <t>テアテ</t>
    </rPh>
    <rPh sb="6" eb="7">
      <t>サイ</t>
    </rPh>
    <phoneticPr fontId="31"/>
  </si>
  <si>
    <t>　　その他</t>
    <rPh sb="4" eb="5">
      <t>タ</t>
    </rPh>
    <phoneticPr fontId="31"/>
  </si>
  <si>
    <t>1.5％以下</t>
    <rPh sb="4" eb="6">
      <t>イカ</t>
    </rPh>
    <phoneticPr fontId="30"/>
  </si>
  <si>
    <t>1.5％超
2.0％以下</t>
    <rPh sb="4" eb="5">
      <t>チョウ</t>
    </rPh>
    <rPh sb="10" eb="12">
      <t>イカ</t>
    </rPh>
    <phoneticPr fontId="30"/>
  </si>
  <si>
    <t>2.0％超
2.5％以下</t>
    <rPh sb="4" eb="5">
      <t>チョウ</t>
    </rPh>
    <rPh sb="10" eb="12">
      <t>イカ</t>
    </rPh>
    <phoneticPr fontId="30"/>
  </si>
  <si>
    <t>2.5％超
3.0％以下</t>
    <rPh sb="4" eb="5">
      <t>チョウ</t>
    </rPh>
    <rPh sb="10" eb="12">
      <t>イカ</t>
    </rPh>
    <phoneticPr fontId="30"/>
  </si>
  <si>
    <t>3.0％超
3.5％以下</t>
    <rPh sb="4" eb="5">
      <t>チョウ</t>
    </rPh>
    <rPh sb="10" eb="12">
      <t>イカ</t>
    </rPh>
    <phoneticPr fontId="30"/>
  </si>
  <si>
    <t>3.5％超
4.0％以下</t>
    <rPh sb="4" eb="5">
      <t>チョウ</t>
    </rPh>
    <rPh sb="10" eb="12">
      <t>イカ</t>
    </rPh>
    <phoneticPr fontId="30"/>
  </si>
  <si>
    <t>4.0％超</t>
    <rPh sb="4" eb="5">
      <t>チョウ</t>
    </rPh>
    <phoneticPr fontId="30"/>
  </si>
  <si>
    <t>１年以内</t>
    <rPh sb="1" eb="2">
      <t>ネン</t>
    </rPh>
    <rPh sb="2" eb="4">
      <t>イナイ</t>
    </rPh>
    <phoneticPr fontId="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</si>
  <si>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</si>
  <si>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</si>
  <si>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</si>
  <si>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</si>
  <si>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</si>
  <si>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</si>
  <si>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</si>
  <si>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20年超</t>
    <rPh sb="2" eb="3">
      <t>ネン</t>
    </rPh>
    <rPh sb="3" eb="4">
      <t>チョウ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</si>
  <si>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0"/>
  </si>
  <si>
    <t>契約条項の概要</t>
    <rPh sb="0" eb="2">
      <t>ケイヤク</t>
    </rPh>
    <rPh sb="2" eb="4">
      <t>ジョウコウ</t>
    </rPh>
    <rPh sb="5" eb="7">
      <t>ガイヨウ</t>
    </rPh>
    <phoneticPr fontId="30"/>
  </si>
  <si>
    <t>該当なし</t>
    <rPh sb="0" eb="2">
      <t>ガイトウ</t>
    </rPh>
    <phoneticPr fontId="4"/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</si>
  <si>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</si>
  <si>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</si>
  <si>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</si>
  <si>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</si>
  <si>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第三セクター等</t>
    <rPh sb="0" eb="1">
      <t>ダイ</t>
    </rPh>
    <rPh sb="1" eb="2">
      <t>サン</t>
    </rPh>
    <rPh sb="6" eb="7">
      <t>ナド</t>
    </rPh>
    <phoneticPr fontId="4"/>
  </si>
  <si>
    <t>埼玉西部食品流通センター</t>
    <rPh sb="0" eb="2">
      <t>サイタマ</t>
    </rPh>
    <rPh sb="2" eb="4">
      <t>セイブ</t>
    </rPh>
    <rPh sb="4" eb="6">
      <t>ショクヒン</t>
    </rPh>
    <rPh sb="6" eb="8">
      <t>リュウツウ</t>
    </rPh>
    <phoneticPr fontId="4"/>
  </si>
  <si>
    <t>合計行終了</t>
    <rPh sb="3" eb="5">
      <t>シュウリョウ</t>
    </rPh>
    <phoneticPr fontId="4"/>
  </si>
  <si>
    <t>その他の貸付金</t>
    <rPh sb="2" eb="3">
      <t>タ</t>
    </rPh>
    <rPh sb="4" eb="7">
      <t>カシツケキン</t>
    </rPh>
    <phoneticPr fontId="4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</si>
  <si>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</si>
  <si>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</si>
  <si>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</si>
  <si>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</si>
  <si>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</si>
  <si>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</si>
  <si>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</si>
  <si>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事業所税</t>
    <rPh sb="0" eb="3">
      <t>ジギョウショ</t>
    </rPh>
    <rPh sb="3" eb="4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</si>
  <si>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</si>
  <si>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その他の未収金</t>
    <rPh sb="2" eb="3">
      <t>タ</t>
    </rPh>
    <rPh sb="4" eb="7">
      <t>ミシュウキン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</si>
  <si>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</si>
  <si>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</si>
  <si>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諸収入</t>
    <rPh sb="0" eb="1">
      <t>ショ</t>
    </rPh>
    <rPh sb="1" eb="3">
      <t>シュウニュウ</t>
    </rPh>
    <phoneticPr fontId="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</si>
  <si>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6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</si>
  <si>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6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</si>
  <si>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6"/>
  </si>
  <si>
    <t>（２）負債項目の明細</t>
    <rPh sb="3" eb="5">
      <t>フサイ</t>
    </rPh>
    <rPh sb="5" eb="7">
      <t>コウモク</t>
    </rPh>
    <rPh sb="8" eb="10">
      <t>メイサイ</t>
    </rPh>
    <phoneticPr fontId="6"/>
  </si>
  <si>
    <t>分担金・負担金</t>
    <rPh sb="0" eb="3">
      <t>ブンタンキン</t>
    </rPh>
    <rPh sb="4" eb="7">
      <t>フタンキン</t>
    </rPh>
    <phoneticPr fontId="4"/>
  </si>
  <si>
    <t>使用料・手数料</t>
    <rPh sb="0" eb="2">
      <t>シヨウ</t>
    </rPh>
    <rPh sb="2" eb="3">
      <t>リョウ</t>
    </rPh>
    <rPh sb="4" eb="7">
      <t>テスウリョウ</t>
    </rPh>
    <phoneticPr fontId="4"/>
  </si>
  <si>
    <t>⑤貸付金の明細</t>
    <phoneticPr fontId="6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</si>
  <si>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</si>
  <si>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</si>
  <si>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</si>
  <si>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</si>
  <si>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</si>
  <si>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</si>
  <si>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地方公営事業</t>
    <rPh sb="0" eb="2">
      <t>チホウ</t>
    </rPh>
    <rPh sb="2" eb="4">
      <t>コウエイ</t>
    </rPh>
    <rPh sb="4" eb="6">
      <t>ジギョウ</t>
    </rPh>
    <phoneticPr fontId="4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</si>
  <si>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4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</si>
  <si>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</si>
  <si>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地方三公社</t>
    <rPh sb="0" eb="2">
      <t>チホウ</t>
    </rPh>
    <rPh sb="2" eb="5">
      <t>サンコウシャ</t>
    </rPh>
    <phoneticPr fontId="4"/>
  </si>
  <si>
    <t>桑の実会</t>
    <rPh sb="0" eb="1">
      <t>クワ</t>
    </rPh>
    <rPh sb="2" eb="3">
      <t>ミ</t>
    </rPh>
    <rPh sb="3" eb="4">
      <t>カイ</t>
    </rPh>
    <phoneticPr fontId="5"/>
  </si>
  <si>
    <t>さやまが丘保育の会</t>
    <rPh sb="4" eb="5">
      <t>オカ</t>
    </rPh>
    <rPh sb="5" eb="7">
      <t>ホイク</t>
    </rPh>
    <rPh sb="8" eb="9">
      <t>カイ</t>
    </rPh>
    <phoneticPr fontId="5"/>
  </si>
  <si>
    <t>光輪会</t>
    <rPh sb="0" eb="1">
      <t>ヒカ</t>
    </rPh>
    <rPh sb="1" eb="2">
      <t>ワ</t>
    </rPh>
    <rPh sb="2" eb="3">
      <t>カイ</t>
    </rPh>
    <phoneticPr fontId="5"/>
  </si>
  <si>
    <t>合計</t>
    <phoneticPr fontId="4"/>
  </si>
  <si>
    <t>現金預金</t>
  </si>
  <si>
    <t>有価証券</t>
  </si>
  <si>
    <t>土地</t>
  </si>
  <si>
    <t>合計_x000D_
(貸借対照表計上額)</t>
  </si>
  <si>
    <t>(参考)財産に関する_x000D_
調書記載額</t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</si>
  <si>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</si>
  <si>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土地開発基金</t>
    <rPh sb="0" eb="2">
      <t>トチ</t>
    </rPh>
    <rPh sb="2" eb="4">
      <t>カイハツ</t>
    </rPh>
    <rPh sb="4" eb="6">
      <t>キキン</t>
    </rPh>
    <phoneticPr fontId="8"/>
  </si>
  <si>
    <t>入学準備金貸付基金</t>
    <rPh sb="0" eb="2">
      <t>ニュウガク</t>
    </rPh>
    <rPh sb="2" eb="5">
      <t>ジュンビキン</t>
    </rPh>
    <rPh sb="5" eb="7">
      <t>カシツケ</t>
    </rPh>
    <rPh sb="7" eb="9">
      <t>キキン</t>
    </rPh>
    <phoneticPr fontId="8"/>
  </si>
  <si>
    <t>福祉資金貸付基金</t>
    <rPh sb="0" eb="2">
      <t>フクシ</t>
    </rPh>
    <rPh sb="2" eb="4">
      <t>シキン</t>
    </rPh>
    <rPh sb="4" eb="6">
      <t>カシツケ</t>
    </rPh>
    <rPh sb="6" eb="8">
      <t>キキン</t>
    </rPh>
    <phoneticPr fontId="8"/>
  </si>
  <si>
    <t>交通遺児奨学基金</t>
    <rPh sb="0" eb="2">
      <t>コウツウ</t>
    </rPh>
    <rPh sb="2" eb="4">
      <t>イジ</t>
    </rPh>
    <rPh sb="4" eb="6">
      <t>ショウガク</t>
    </rPh>
    <rPh sb="6" eb="8">
      <t>キキン</t>
    </rPh>
    <phoneticPr fontId="8"/>
  </si>
  <si>
    <t>緑の基金</t>
    <rPh sb="0" eb="1">
      <t>ミドリ</t>
    </rPh>
    <rPh sb="2" eb="4">
      <t>キキン</t>
    </rPh>
    <phoneticPr fontId="8"/>
  </si>
  <si>
    <t>道路整備基金</t>
    <rPh sb="0" eb="2">
      <t>ドウロ</t>
    </rPh>
    <rPh sb="2" eb="4">
      <t>セイビ</t>
    </rPh>
    <rPh sb="4" eb="6">
      <t>キキン</t>
    </rPh>
    <phoneticPr fontId="8"/>
  </si>
  <si>
    <t>中心市街地再開発整備基金</t>
    <rPh sb="0" eb="2">
      <t>チュウシン</t>
    </rPh>
    <rPh sb="2" eb="5">
      <t>シガイチ</t>
    </rPh>
    <rPh sb="5" eb="8">
      <t>サイカイハツ</t>
    </rPh>
    <rPh sb="8" eb="10">
      <t>セイビ</t>
    </rPh>
    <rPh sb="10" eb="12">
      <t>キキン</t>
    </rPh>
    <phoneticPr fontId="8"/>
  </si>
  <si>
    <t>小・中学生文化スポーツ
振興基金</t>
    <rPh sb="0" eb="1">
      <t>ショウ</t>
    </rPh>
    <rPh sb="2" eb="5">
      <t>チュウガクセイ</t>
    </rPh>
    <rPh sb="5" eb="7">
      <t>ブンカ</t>
    </rPh>
    <rPh sb="12" eb="14">
      <t>シンコウ</t>
    </rPh>
    <rPh sb="14" eb="16">
      <t>キキン</t>
    </rPh>
    <phoneticPr fontId="8"/>
  </si>
  <si>
    <t>施設整備基金</t>
    <rPh sb="0" eb="2">
      <t>シセツ</t>
    </rPh>
    <rPh sb="2" eb="4">
      <t>セイビ</t>
    </rPh>
    <rPh sb="4" eb="6">
      <t>キキン</t>
    </rPh>
    <phoneticPr fontId="8"/>
  </si>
  <si>
    <t>ふるさと応援基金</t>
    <rPh sb="4" eb="6">
      <t>オウエン</t>
    </rPh>
    <rPh sb="6" eb="8">
      <t>キキン</t>
    </rPh>
    <phoneticPr fontId="8"/>
  </si>
  <si>
    <t>マチごとエコタウン推進
基金</t>
    <rPh sb="9" eb="11">
      <t>スイシン</t>
    </rPh>
    <rPh sb="12" eb="14">
      <t>キキン</t>
    </rPh>
    <phoneticPr fontId="8"/>
  </si>
  <si>
    <t>地域産業活性化基金</t>
    <rPh sb="0" eb="2">
      <t>チイキ</t>
    </rPh>
    <rPh sb="2" eb="4">
      <t>サンギョウ</t>
    </rPh>
    <rPh sb="4" eb="7">
      <t>カッセイカ</t>
    </rPh>
    <rPh sb="7" eb="9">
      <t>キキン</t>
    </rPh>
    <phoneticPr fontId="8"/>
  </si>
  <si>
    <t>森林環境基金</t>
    <rPh sb="0" eb="2">
      <t>シンリン</t>
    </rPh>
    <rPh sb="2" eb="4">
      <t>カンキョウ</t>
    </rPh>
    <rPh sb="4" eb="6">
      <t>キキン</t>
    </rPh>
    <phoneticPr fontId="8"/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</si>
  <si>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</si>
  <si>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</si>
  <si>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</si>
  <si>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</si>
  <si>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</si>
  <si>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</si>
  <si>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</si>
  <si>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</si>
  <si>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該当なし</t>
    <phoneticPr fontId="6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</si>
  <si>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</si>
  <si>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</si>
  <si>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</si>
  <si>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</si>
  <si>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</si>
  <si>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</si>
  <si>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</si>
  <si>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</si>
  <si>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</si>
  <si>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</si>
  <si>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株券（株式会社埼玉西部
食品流通センター）</t>
    <rPh sb="0" eb="2">
      <t>カブケン</t>
    </rPh>
    <rPh sb="3" eb="7">
      <t>カブシキガイシャ</t>
    </rPh>
    <rPh sb="7" eb="9">
      <t>サイタマ</t>
    </rPh>
    <rPh sb="9" eb="11">
      <t>セイブ</t>
    </rPh>
    <rPh sb="12" eb="14">
      <t>ショクヒン</t>
    </rPh>
    <rPh sb="14" eb="16">
      <t>リュウツウ</t>
    </rPh>
    <phoneticPr fontId="12"/>
  </si>
  <si>
    <t>株券（株式会社ワルツ所沢）</t>
    <rPh sb="0" eb="2">
      <t>カブケン</t>
    </rPh>
    <rPh sb="3" eb="7">
      <t>カブシキガイシャ</t>
    </rPh>
    <rPh sb="10" eb="12">
      <t>トコロザワ</t>
    </rPh>
    <phoneticPr fontId="12"/>
  </si>
  <si>
    <t>所沢市土地開発公社
出資金</t>
    <rPh sb="0" eb="2">
      <t>トコロザワ</t>
    </rPh>
    <rPh sb="2" eb="3">
      <t>シ</t>
    </rPh>
    <rPh sb="3" eb="5">
      <t>トチ</t>
    </rPh>
    <rPh sb="5" eb="7">
      <t>カイハツ</t>
    </rPh>
    <rPh sb="7" eb="9">
      <t>コウシャ</t>
    </rPh>
    <rPh sb="10" eb="13">
      <t>シュッシキン</t>
    </rPh>
    <phoneticPr fontId="12"/>
  </si>
  <si>
    <t>公益財団法人所沢市
公共施設管理公社　出資金</t>
    <rPh sb="0" eb="2">
      <t>コウエキ</t>
    </rPh>
    <rPh sb="2" eb="4">
      <t>ザイダン</t>
    </rPh>
    <rPh sb="4" eb="6">
      <t>ホウジン</t>
    </rPh>
    <rPh sb="6" eb="8">
      <t>トコロザワ</t>
    </rPh>
    <rPh sb="8" eb="9">
      <t>シ</t>
    </rPh>
    <rPh sb="10" eb="12">
      <t>コウキョウ</t>
    </rPh>
    <rPh sb="12" eb="14">
      <t>シセツ</t>
    </rPh>
    <rPh sb="14" eb="16">
      <t>カンリ</t>
    </rPh>
    <rPh sb="16" eb="18">
      <t>コウシャ</t>
    </rPh>
    <rPh sb="19" eb="22">
      <t>シュッシキン</t>
    </rPh>
    <phoneticPr fontId="12"/>
  </si>
  <si>
    <t>公益財団法人所沢市
文化振興事業団　出捐金</t>
    <rPh sb="0" eb="2">
      <t>コウエキ</t>
    </rPh>
    <rPh sb="2" eb="4">
      <t>ザイダン</t>
    </rPh>
    <rPh sb="4" eb="6">
      <t>ホウジン</t>
    </rPh>
    <rPh sb="6" eb="8">
      <t>トコロザワ</t>
    </rPh>
    <rPh sb="8" eb="9">
      <t>シ</t>
    </rPh>
    <rPh sb="10" eb="12">
      <t>ブンカ</t>
    </rPh>
    <rPh sb="12" eb="14">
      <t>シンコウ</t>
    </rPh>
    <rPh sb="14" eb="17">
      <t>ジギョウダン</t>
    </rPh>
    <rPh sb="18" eb="21">
      <t>シュツエンキン</t>
    </rPh>
    <phoneticPr fontId="12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</si>
  <si>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</si>
  <si>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</si>
  <si>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</si>
  <si>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</si>
  <si>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株券（株式会社テレビ埼玉）</t>
    <rPh sb="0" eb="2">
      <t>カブケン</t>
    </rPh>
    <rPh sb="3" eb="7">
      <t>カブシキガイシャ</t>
    </rPh>
    <rPh sb="10" eb="12">
      <t>サイタマ</t>
    </rPh>
    <phoneticPr fontId="12"/>
  </si>
  <si>
    <t>株券（株式会社ジェイコム埼玉・東日本）</t>
    <rPh sb="0" eb="2">
      <t>カブケン</t>
    </rPh>
    <rPh sb="3" eb="7">
      <t>カブシキガイシャ</t>
    </rPh>
    <rPh sb="12" eb="14">
      <t>サイタマ</t>
    </rPh>
    <phoneticPr fontId="12"/>
  </si>
  <si>
    <t>埼玉県信用保証協会　出捐金</t>
    <rPh sb="0" eb="2">
      <t>サイタマ</t>
    </rPh>
    <rPh sb="2" eb="3">
      <t>ケン</t>
    </rPh>
    <rPh sb="3" eb="5">
      <t>シンヨウ</t>
    </rPh>
    <rPh sb="5" eb="7">
      <t>ホショウ</t>
    </rPh>
    <rPh sb="7" eb="9">
      <t>キョウカイ</t>
    </rPh>
    <rPh sb="10" eb="11">
      <t>シュツ</t>
    </rPh>
    <rPh sb="11" eb="12">
      <t>エン</t>
    </rPh>
    <rPh sb="12" eb="13">
      <t>キン</t>
    </rPh>
    <phoneticPr fontId="12"/>
  </si>
  <si>
    <t>埼玉県農業信用基金協会　
出資金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3" eb="16">
      <t>シュッシキン</t>
    </rPh>
    <phoneticPr fontId="12"/>
  </si>
  <si>
    <t>社団法人埼玉県農林公社
出資金</t>
    <rPh sb="0" eb="2">
      <t>シャダン</t>
    </rPh>
    <rPh sb="2" eb="4">
      <t>ホウジン</t>
    </rPh>
    <rPh sb="4" eb="7">
      <t>サイタマケン</t>
    </rPh>
    <rPh sb="7" eb="9">
      <t>ノウリン</t>
    </rPh>
    <rPh sb="9" eb="11">
      <t>コウシャ</t>
    </rPh>
    <rPh sb="12" eb="15">
      <t>シュッシキン</t>
    </rPh>
    <phoneticPr fontId="12"/>
  </si>
  <si>
    <t>財団法人埼玉県勤労者
福祉センター　出捐金</t>
    <rPh sb="0" eb="2">
      <t>ザイダン</t>
    </rPh>
    <rPh sb="2" eb="4">
      <t>ホウジン</t>
    </rPh>
    <rPh sb="4" eb="7">
      <t>サイタマケン</t>
    </rPh>
    <rPh sb="7" eb="10">
      <t>キンロウシャ</t>
    </rPh>
    <rPh sb="11" eb="13">
      <t>フクシ</t>
    </rPh>
    <rPh sb="18" eb="21">
      <t>シュツエンキン</t>
    </rPh>
    <phoneticPr fontId="12"/>
  </si>
  <si>
    <t>ワルツ所沢共有組合　出資金</t>
    <rPh sb="3" eb="5">
      <t>トコロザワ</t>
    </rPh>
    <rPh sb="5" eb="7">
      <t>キョウユウ</t>
    </rPh>
    <rPh sb="7" eb="9">
      <t>クミアイ</t>
    </rPh>
    <rPh sb="10" eb="13">
      <t>シュッシキン</t>
    </rPh>
    <phoneticPr fontId="12"/>
  </si>
  <si>
    <t>財団法人埼玉伝統工芸協会
出捐金</t>
    <rPh sb="0" eb="2">
      <t>ザイダン</t>
    </rPh>
    <rPh sb="2" eb="4">
      <t>ホウジン</t>
    </rPh>
    <rPh sb="4" eb="6">
      <t>サイタマ</t>
    </rPh>
    <rPh sb="6" eb="8">
      <t>デントウ</t>
    </rPh>
    <rPh sb="8" eb="10">
      <t>コウゲイ</t>
    </rPh>
    <rPh sb="10" eb="12">
      <t>キョウカイ</t>
    </rPh>
    <rPh sb="13" eb="16">
      <t>シュツエンキン</t>
    </rPh>
    <phoneticPr fontId="12"/>
  </si>
  <si>
    <t>地方公共団体金融機構
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1" eb="14">
      <t>シュッシキン</t>
    </rPh>
    <phoneticPr fontId="12"/>
  </si>
  <si>
    <t>株式会社ところざわ未来電力
出資金</t>
    <rPh sb="0" eb="4">
      <t>カブシキガイシャ</t>
    </rPh>
    <rPh sb="9" eb="11">
      <t>ミライ</t>
    </rPh>
    <rPh sb="11" eb="13">
      <t>デンリョク</t>
    </rPh>
    <rPh sb="14" eb="17">
      <t>シュッシキン</t>
    </rPh>
    <phoneticPr fontId="4"/>
  </si>
  <si>
    <t>生活インフラ・_x000D_
国土保全</t>
  </si>
  <si>
    <t>事業用資産</t>
  </si>
  <si>
    <t>　土地</t>
  </si>
  <si>
    <t>　立木竹</t>
  </si>
  <si>
    <t>-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</si>
  <si>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</si>
  <si>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</si>
  <si>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</si>
  <si>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</si>
  <si>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</si>
  <si>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</si>
  <si>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</si>
  <si>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</si>
  <si>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</si>
  <si>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</si>
  <si>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</si>
  <si>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</si>
  <si>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</si>
  <si>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</si>
  <si>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</si>
  <si>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会計：一般会計等</t>
  </si>
  <si>
    <t>年度：令和4年度</t>
  </si>
  <si>
    <t>　その他</t>
    <phoneticPr fontId="6"/>
  </si>
  <si>
    <t>　土地</t>
    <phoneticPr fontId="6"/>
  </si>
  <si>
    <t>　建物</t>
    <phoneticPr fontId="6"/>
  </si>
  <si>
    <t>　工作物</t>
    <rPh sb="1" eb="4">
      <t>コウサクブツ</t>
    </rPh>
    <phoneticPr fontId="6"/>
  </si>
  <si>
    <t>　建設仮勘定</t>
    <phoneticPr fontId="6"/>
  </si>
  <si>
    <t>　※各項目の金額を表示単位未満で四捨五入により処理しているため、合計等の金額が一致しない場合があります</t>
    <rPh sb="2" eb="5">
      <t>カクコウモク</t>
    </rPh>
    <rPh sb="6" eb="8">
      <t>キンガク</t>
    </rPh>
    <rPh sb="9" eb="11">
      <t>ヒョウジ</t>
    </rPh>
    <rPh sb="11" eb="13">
      <t>タンイ</t>
    </rPh>
    <rPh sb="13" eb="15">
      <t>ミマン</t>
    </rPh>
    <rPh sb="16" eb="20">
      <t>シシャゴニュウ</t>
    </rPh>
    <rPh sb="23" eb="25">
      <t>ショリ</t>
    </rPh>
    <rPh sb="32" eb="34">
      <t>ゴウケイ</t>
    </rPh>
    <rPh sb="34" eb="35">
      <t>トウ</t>
    </rPh>
    <rPh sb="36" eb="38">
      <t>キンガク</t>
    </rPh>
    <rPh sb="39" eb="41">
      <t>イッチ</t>
    </rPh>
    <rPh sb="44" eb="46">
      <t>バアイ</t>
    </rPh>
    <phoneticPr fontId="6"/>
  </si>
  <si>
    <t>　工作物</t>
    <phoneticPr fontId="6"/>
  </si>
  <si>
    <t>③投資及び出資金の明細</t>
    <phoneticPr fontId="6"/>
  </si>
  <si>
    <t>(単位：千円)</t>
    <rPh sb="4" eb="6">
      <t>センエン</t>
    </rPh>
    <phoneticPr fontId="6"/>
  </si>
  <si>
    <t>④基金の明細</t>
    <phoneticPr fontId="6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</si>
  <si>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"/>
  </si>
  <si>
    <t>⑦未収金の明細</t>
    <rPh sb="1" eb="4">
      <t>ミシュウキン</t>
    </rPh>
    <rPh sb="5" eb="7">
      <t>メイサイ</t>
    </rPh>
    <phoneticPr fontId="4"/>
  </si>
  <si>
    <t>（単位：千円）</t>
    <phoneticPr fontId="2"/>
  </si>
  <si>
    <t>　①地方債（借入先別）の明細</t>
    <rPh sb="2" eb="5">
      <t>チホウサイ</t>
    </rPh>
    <rPh sb="6" eb="9">
      <t>カリイレサキ</t>
    </rPh>
    <rPh sb="9" eb="10">
      <t>ベツ</t>
    </rPh>
    <rPh sb="12" eb="14">
      <t>メイサイ</t>
    </rPh>
    <phoneticPr fontId="6"/>
  </si>
  <si>
    <t>①有形固定資産の明細</t>
    <phoneticPr fontId="6"/>
  </si>
  <si>
    <t>②有形固定資産に係る行政目的別の明細</t>
    <phoneticPr fontId="6"/>
  </si>
  <si>
    <t>一般会計等附属明細書</t>
    <rPh sb="0" eb="2">
      <t>イッパン</t>
    </rPh>
    <rPh sb="2" eb="5">
      <t>カイケイトウ</t>
    </rPh>
    <rPh sb="5" eb="7">
      <t>フゾク</t>
    </rPh>
    <rPh sb="7" eb="10">
      <t>メイサイショ</t>
    </rPh>
    <phoneticPr fontId="6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</si>
  <si>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6"/>
  </si>
  <si>
    <t>（１）資産項目の明細</t>
    <rPh sb="3" eb="5">
      <t>シサン</t>
    </rPh>
    <rPh sb="5" eb="7">
      <t>コウモク</t>
    </rPh>
    <rPh sb="8" eb="10">
      <t>メイサイ</t>
    </rPh>
    <phoneticPr fontId="6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</si>
  <si>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6"/>
  </si>
  <si>
    <t>（１）資金の明細</t>
    <phoneticPr fontId="6"/>
  </si>
  <si>
    <t>（単位：千円）</t>
    <rPh sb="1" eb="3">
      <t>タンイ</t>
    </rPh>
    <rPh sb="4" eb="5">
      <t>セン</t>
    </rPh>
    <rPh sb="5" eb="6">
      <t>エン</t>
    </rPh>
    <phoneticPr fontId="6"/>
  </si>
  <si>
    <t>（参考）
加重平均利率</t>
    <rPh sb="1" eb="3">
      <t>サンコウ</t>
    </rPh>
    <rPh sb="5" eb="7">
      <t>カジュウ</t>
    </rPh>
    <rPh sb="7" eb="9">
      <t>ヘイキン</t>
    </rPh>
    <rPh sb="9" eb="11">
      <t>リリツ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</si>
</sst>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0&quot;%&quot;;&quot;△ &quot;#,##0.00&quot;%&quot;"/>
    <numFmt numFmtId="178" formatCode="#,##0,;\-#,##0,;&quot;-&quot;"/>
    <numFmt numFmtId="179" formatCode="#,##0_);[Red]\(#,##0\)"/>
  </numFmts>
  <fonts count="49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i/>
      <sz val="11"/>
      <name val="ＭＳ Ｐゴシック"/>
      <family val="3"/>
      <charset val="128"/>
    </font>
    <font>
      <sz val="11"/>
      <color theme="1"/>
      <name val="ＭＳ　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6"/>
      <color theme="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 Light"/>
      <family val="3"/>
      <charset val="128"/>
      <scheme val="major"/>
    </font>
    <font>
      <b/>
      <sz val="18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0" fillId="0" borderId="0"/>
    <xf numFmtId="0" fontId="40" fillId="0" borderId="0"/>
    <xf numFmtId="38" fontId="40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324">
    <xf numFmtId="0" fontId="0" fillId="0" borderId="0" xfId="0">
      <alignment vertical="center"/>
    </xf>
    <xf numFmtId="3" fontId="5" fillId="0" borderId="0" xfId="0" applyNumberFormat="1" applyFont="1" applyAlignment="1"/>
    <xf numFmtId="3" fontId="7" fillId="0" borderId="0" xfId="0" applyNumberFormat="1" applyFont="1" applyAlignment="1"/>
    <xf numFmtId="3" fontId="8" fillId="0" borderId="0" xfId="0" applyNumberFormat="1" applyFont="1" applyAlignment="1"/>
    <xf numFmtId="3" fontId="8" fillId="0" borderId="0" xfId="0" applyNumberFormat="1" applyFont="1" applyAlignment="1">
      <alignment horizontal="right"/>
    </xf>
    <xf numFmtId="0" fontId="0" fillId="0" borderId="0" xfId="0" applyProtection="1">
      <alignment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176" fontId="12" fillId="3" borderId="1" xfId="0" applyNumberFormat="1" applyFont="1" applyFill="1" applyBorder="1" applyAlignment="1" applyProtection="1">
      <alignment horizontal="right" vertical="center"/>
    </xf>
    <xf numFmtId="49" fontId="12" fillId="2" borderId="1" xfId="2" applyNumberFormat="1" applyFont="1" applyFill="1" applyBorder="1" applyAlignment="1" applyProtection="1">
      <alignment horizontal="center" vertical="center"/>
    </xf>
    <xf numFmtId="49" fontId="12" fillId="2" borderId="1" xfId="2" applyNumberFormat="1" applyFont="1" applyFill="1" applyBorder="1" applyAlignment="1" applyProtection="1">
      <alignment horizontal="centerContinuous" vertical="center" wrapText="1"/>
    </xf>
    <xf numFmtId="49" fontId="12" fillId="2" borderId="1" xfId="2" applyNumberFormat="1" applyFont="1" applyFill="1" applyBorder="1" applyAlignment="1" applyProtection="1">
      <alignment horizontal="center" vertical="center" wrapText="1"/>
    </xf>
    <xf numFmtId="0" fontId="12" fillId="2" borderId="6" xfId="2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center" vertical="center" wrapText="1"/>
    </xf>
    <xf numFmtId="176" fontId="12" fillId="0" borderId="1" xfId="2" applyNumberFormat="1" applyFont="1" applyBorder="1" applyAlignment="1" applyProtection="1">
      <alignment horizontal="right" vertical="center"/>
      <protection locked="0"/>
    </xf>
    <xf numFmtId="176" fontId="12" fillId="0" borderId="1" xfId="2" applyNumberFormat="1" applyFont="1" applyFill="1" applyBorder="1" applyAlignment="1" applyProtection="1">
      <alignment horizontal="right" vertical="center"/>
      <protection locked="0"/>
    </xf>
    <xf numFmtId="176" fontId="12" fillId="0" borderId="1" xfId="2" applyNumberFormat="1" applyFont="1" applyBorder="1" applyAlignment="1" applyProtection="1">
      <alignment horizontal="right" vertical="center"/>
    </xf>
    <xf numFmtId="176" fontId="12" fillId="3" borderId="1" xfId="2" applyNumberFormat="1" applyFont="1" applyFill="1" applyBorder="1" applyAlignment="1" applyProtection="1">
      <alignment horizontal="right" vertical="center"/>
    </xf>
    <xf numFmtId="49" fontId="12" fillId="0" borderId="3" xfId="2" applyNumberFormat="1" applyFont="1" applyFill="1" applyBorder="1" applyAlignment="1" applyProtection="1">
      <alignment horizontal="centerContinuous" vertical="center" wrapText="1"/>
    </xf>
    <xf numFmtId="0" fontId="12" fillId="0" borderId="1" xfId="2" applyFont="1" applyFill="1" applyBorder="1" applyAlignment="1" applyProtection="1">
      <alignment horizontal="right" vertical="center" wrapText="1"/>
    </xf>
    <xf numFmtId="49" fontId="12" fillId="0" borderId="3" xfId="2" applyNumberFormat="1" applyFont="1" applyBorder="1" applyAlignment="1" applyProtection="1">
      <alignment vertical="center"/>
    </xf>
    <xf numFmtId="176" fontId="15" fillId="0" borderId="0" xfId="4" applyNumberFormat="1" applyFont="1">
      <alignment vertical="center"/>
    </xf>
    <xf numFmtId="176" fontId="14" fillId="0" borderId="0" xfId="4" applyNumberFormat="1">
      <alignment vertical="center"/>
    </xf>
    <xf numFmtId="176" fontId="16" fillId="0" borderId="0" xfId="4" applyNumberFormat="1" applyFont="1">
      <alignment vertical="center"/>
    </xf>
    <xf numFmtId="176" fontId="14" fillId="0" borderId="0" xfId="4" applyNumberFormat="1" applyAlignment="1">
      <alignment horizontal="right" vertical="center"/>
    </xf>
    <xf numFmtId="176" fontId="0" fillId="0" borderId="13" xfId="5" applyNumberFormat="1" applyFont="1" applyBorder="1" applyAlignment="1">
      <alignment horizontal="center" vertical="center" wrapText="1"/>
    </xf>
    <xf numFmtId="176" fontId="17" fillId="4" borderId="14" xfId="5" applyNumberFormat="1" applyFont="1" applyFill="1" applyBorder="1" applyAlignment="1">
      <alignment horizontal="center" vertical="center"/>
    </xf>
    <xf numFmtId="176" fontId="9" fillId="4" borderId="15" xfId="5" applyNumberFormat="1" applyFont="1" applyFill="1" applyBorder="1" applyAlignment="1">
      <alignment vertical="center"/>
    </xf>
    <xf numFmtId="176" fontId="9" fillId="4" borderId="16" xfId="5" applyNumberFormat="1" applyFont="1" applyFill="1" applyBorder="1" applyAlignment="1">
      <alignment vertical="center"/>
    </xf>
    <xf numFmtId="176" fontId="0" fillId="6" borderId="17" xfId="5" applyNumberFormat="1" applyFont="1" applyFill="1" applyBorder="1">
      <alignment vertical="center"/>
    </xf>
    <xf numFmtId="176" fontId="9" fillId="6" borderId="18" xfId="5" applyNumberFormat="1" applyFont="1" applyFill="1" applyBorder="1" applyAlignment="1">
      <alignment horizontal="right" vertical="center"/>
    </xf>
    <xf numFmtId="176" fontId="0" fillId="0" borderId="17" xfId="5" applyNumberFormat="1" applyFont="1" applyFill="1" applyBorder="1">
      <alignment vertical="center"/>
    </xf>
    <xf numFmtId="176" fontId="9" fillId="0" borderId="18" xfId="5" applyNumberFormat="1" applyFont="1" applyFill="1" applyBorder="1" applyAlignment="1">
      <alignment horizontal="right" vertical="center"/>
    </xf>
    <xf numFmtId="176" fontId="0" fillId="0" borderId="17" xfId="5" applyNumberFormat="1" applyFont="1" applyFill="1" applyBorder="1" applyAlignment="1">
      <alignment horizontal="right" vertical="center"/>
    </xf>
    <xf numFmtId="176" fontId="0" fillId="6" borderId="17" xfId="5" applyNumberFormat="1" applyFont="1" applyFill="1" applyBorder="1" applyAlignment="1">
      <alignment horizontal="right" vertical="center"/>
    </xf>
    <xf numFmtId="176" fontId="19" fillId="4" borderId="16" xfId="5" applyNumberFormat="1" applyFont="1" applyFill="1" applyBorder="1" applyAlignment="1">
      <alignment vertical="center"/>
    </xf>
    <xf numFmtId="176" fontId="9" fillId="4" borderId="19" xfId="5" applyNumberFormat="1" applyFont="1" applyFill="1" applyBorder="1" applyAlignment="1">
      <alignment vertical="center"/>
    </xf>
    <xf numFmtId="176" fontId="9" fillId="4" borderId="20" xfId="5" applyNumberFormat="1" applyFont="1" applyFill="1" applyBorder="1" applyAlignment="1">
      <alignment vertical="center"/>
    </xf>
    <xf numFmtId="176" fontId="19" fillId="4" borderId="20" xfId="5" applyNumberFormat="1" applyFont="1" applyFill="1" applyBorder="1" applyAlignment="1">
      <alignment vertical="center"/>
    </xf>
    <xf numFmtId="176" fontId="0" fillId="6" borderId="21" xfId="5" applyNumberFormat="1" applyFont="1" applyFill="1" applyBorder="1">
      <alignment vertical="center"/>
    </xf>
    <xf numFmtId="176" fontId="9" fillId="6" borderId="22" xfId="5" applyNumberFormat="1" applyFont="1" applyFill="1" applyBorder="1" applyAlignment="1">
      <alignment horizontal="right" vertical="center"/>
    </xf>
    <xf numFmtId="0" fontId="20" fillId="0" borderId="0" xfId="6" applyFont="1" applyFill="1" applyAlignment="1">
      <alignment vertical="center"/>
    </xf>
    <xf numFmtId="176" fontId="12" fillId="4" borderId="0" xfId="7" applyNumberFormat="1" applyFont="1" applyFill="1" applyBorder="1" applyAlignment="1">
      <alignment vertical="center"/>
    </xf>
    <xf numFmtId="176" fontId="21" fillId="4" borderId="0" xfId="7" applyNumberFormat="1" applyFont="1" applyFill="1" applyBorder="1" applyAlignment="1">
      <alignment vertical="center"/>
    </xf>
    <xf numFmtId="176" fontId="22" fillId="4" borderId="0" xfId="8" applyNumberFormat="1" applyFont="1" applyFill="1" applyBorder="1" applyAlignment="1">
      <alignment vertical="center"/>
    </xf>
    <xf numFmtId="176" fontId="17" fillId="4" borderId="0" xfId="8" applyNumberFormat="1" applyFont="1" applyFill="1" applyAlignment="1">
      <alignment vertical="center"/>
    </xf>
    <xf numFmtId="176" fontId="23" fillId="0" borderId="0" xfId="4" applyNumberFormat="1" applyFont="1">
      <alignment vertical="center"/>
    </xf>
    <xf numFmtId="0" fontId="0" fillId="0" borderId="0" xfId="0" applyBorder="1" applyProtection="1">
      <alignment vertical="center"/>
    </xf>
    <xf numFmtId="0" fontId="23" fillId="0" borderId="0" xfId="0" applyFont="1" applyBorder="1" applyProtection="1">
      <alignment vertical="center"/>
    </xf>
    <xf numFmtId="0" fontId="23" fillId="2" borderId="23" xfId="0" applyFont="1" applyFill="1" applyBorder="1" applyAlignment="1" applyProtection="1">
      <alignment horizontal="center" vertical="center"/>
    </xf>
    <xf numFmtId="0" fontId="23" fillId="2" borderId="24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/>
    </xf>
    <xf numFmtId="0" fontId="23" fillId="2" borderId="3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 wrapText="1"/>
    </xf>
    <xf numFmtId="49" fontId="23" fillId="0" borderId="25" xfId="0" applyNumberFormat="1" applyFont="1" applyBorder="1" applyAlignment="1" applyProtection="1">
      <alignment horizontal="left" vertical="center" wrapText="1"/>
      <protection locked="0"/>
    </xf>
    <xf numFmtId="0" fontId="23" fillId="2" borderId="7" xfId="0" applyFont="1" applyFill="1" applyBorder="1" applyAlignment="1" applyProtection="1">
      <alignment horizontal="right" vertical="center" wrapText="1"/>
    </xf>
    <xf numFmtId="0" fontId="23" fillId="2" borderId="3" xfId="0" applyFont="1" applyFill="1" applyBorder="1" applyAlignment="1" applyProtection="1">
      <alignment horizontal="right" vertical="center"/>
    </xf>
    <xf numFmtId="49" fontId="23" fillId="2" borderId="25" xfId="0" applyNumberFormat="1" applyFont="1" applyFill="1" applyBorder="1" applyAlignment="1" applyProtection="1">
      <alignment horizontal="center" vertical="center" wrapText="1"/>
    </xf>
    <xf numFmtId="49" fontId="28" fillId="0" borderId="25" xfId="0" applyNumberFormat="1" applyFont="1" applyBorder="1" applyAlignment="1" applyProtection="1">
      <alignment horizontal="left" vertical="center"/>
      <protection locked="0"/>
    </xf>
    <xf numFmtId="49" fontId="28" fillId="0" borderId="25" xfId="0" applyNumberFormat="1" applyFont="1" applyBorder="1" applyAlignment="1" applyProtection="1">
      <alignment horizontal="left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center" vertical="center"/>
    </xf>
    <xf numFmtId="0" fontId="28" fillId="2" borderId="3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right" vertical="center" wrapText="1"/>
    </xf>
    <xf numFmtId="0" fontId="28" fillId="2" borderId="3" xfId="0" applyFont="1" applyFill="1" applyBorder="1" applyAlignment="1" applyProtection="1">
      <alignment horizontal="right" vertical="center"/>
    </xf>
    <xf numFmtId="49" fontId="23" fillId="0" borderId="29" xfId="0" applyNumberFormat="1" applyFont="1" applyBorder="1" applyAlignment="1" applyProtection="1">
      <alignment horizontal="left" vertical="center"/>
    </xf>
    <xf numFmtId="0" fontId="12" fillId="0" borderId="0" xfId="0" applyFont="1" applyProtection="1">
      <alignment vertical="center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176" fontId="12" fillId="0" borderId="1" xfId="0" applyNumberFormat="1" applyFont="1" applyBorder="1" applyAlignment="1" applyProtection="1">
      <alignment horizontal="right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</xf>
    <xf numFmtId="0" fontId="29" fillId="0" borderId="0" xfId="0" applyFont="1" applyBorder="1" applyProtection="1">
      <alignment vertical="center"/>
    </xf>
    <xf numFmtId="49" fontId="29" fillId="0" borderId="0" xfId="0" applyNumberFormat="1" applyFont="1" applyBorder="1" applyAlignment="1" applyProtection="1">
      <alignment horizontal="right"/>
      <protection locked="0"/>
    </xf>
    <xf numFmtId="49" fontId="28" fillId="2" borderId="30" xfId="0" applyNumberFormat="1" applyFont="1" applyFill="1" applyBorder="1" applyAlignment="1" applyProtection="1">
      <alignment horizontal="center" vertical="center" wrapText="1"/>
    </xf>
    <xf numFmtId="49" fontId="28" fillId="2" borderId="9" xfId="0" applyNumberFormat="1" applyFont="1" applyFill="1" applyBorder="1" applyAlignment="1" applyProtection="1">
      <alignment horizontal="center" vertical="center" wrapText="1"/>
    </xf>
    <xf numFmtId="49" fontId="28" fillId="2" borderId="3" xfId="0" applyNumberFormat="1" applyFont="1" applyFill="1" applyBorder="1" applyAlignment="1" applyProtection="1">
      <alignment horizontal="center" vertical="center" wrapText="1"/>
    </xf>
    <xf numFmtId="49" fontId="23" fillId="2" borderId="31" xfId="0" applyNumberFormat="1" applyFont="1" applyFill="1" applyBorder="1" applyAlignment="1" applyProtection="1">
      <alignment horizontal="center" vertical="center" shrinkToFit="1"/>
    </xf>
    <xf numFmtId="49" fontId="23" fillId="2" borderId="25" xfId="0" applyNumberFormat="1" applyFont="1" applyFill="1" applyBorder="1" applyAlignment="1" applyProtection="1">
      <alignment horizontal="center" vertical="center" shrinkToFit="1"/>
    </xf>
    <xf numFmtId="49" fontId="28" fillId="2" borderId="1" xfId="0" applyNumberFormat="1" applyFont="1" applyFill="1" applyBorder="1" applyAlignment="1" applyProtection="1">
      <alignment horizontal="left" vertical="center"/>
    </xf>
    <xf numFmtId="176" fontId="28" fillId="0" borderId="1" xfId="0" applyNumberFormat="1" applyFont="1" applyBorder="1" applyAlignment="1" applyProtection="1">
      <alignment horizontal="right" vertical="center"/>
      <protection locked="0"/>
    </xf>
    <xf numFmtId="176" fontId="28" fillId="0" borderId="32" xfId="0" applyNumberFormat="1" applyFont="1" applyFill="1" applyBorder="1" applyAlignment="1" applyProtection="1">
      <alignment horizontal="right" vertical="center"/>
      <protection locked="0"/>
    </xf>
    <xf numFmtId="176" fontId="28" fillId="0" borderId="3" xfId="0" applyNumberFormat="1" applyFont="1" applyFill="1" applyBorder="1" applyAlignment="1" applyProtection="1">
      <alignment horizontal="right" vertical="center"/>
      <protection locked="0"/>
    </xf>
    <xf numFmtId="176" fontId="28" fillId="0" borderId="1" xfId="0" applyNumberFormat="1" applyFont="1" applyFill="1" applyBorder="1" applyAlignment="1" applyProtection="1">
      <alignment horizontal="right" vertical="center"/>
      <protection locked="0"/>
    </xf>
    <xf numFmtId="176" fontId="28" fillId="0" borderId="32" xfId="0" applyNumberFormat="1" applyFont="1" applyBorder="1" applyAlignment="1" applyProtection="1">
      <alignment horizontal="right" vertical="center"/>
      <protection locked="0"/>
    </xf>
    <xf numFmtId="49" fontId="28" fillId="2" borderId="1" xfId="0" applyNumberFormat="1" applyFont="1" applyFill="1" applyBorder="1" applyAlignment="1" applyProtection="1">
      <alignment horizontal="center" vertical="center"/>
    </xf>
    <xf numFmtId="176" fontId="28" fillId="3" borderId="32" xfId="0" applyNumberFormat="1" applyFont="1" applyFill="1" applyBorder="1" applyAlignment="1" applyProtection="1">
      <alignment horizontal="right" vertical="center"/>
    </xf>
    <xf numFmtId="176" fontId="28" fillId="3" borderId="1" xfId="0" applyNumberFormat="1" applyFont="1" applyFill="1" applyBorder="1" applyAlignment="1" applyProtection="1">
      <alignment horizontal="right" vertical="center"/>
    </xf>
    <xf numFmtId="0" fontId="32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right" vertical="center"/>
    </xf>
    <xf numFmtId="49" fontId="28" fillId="0" borderId="0" xfId="0" applyNumberFormat="1" applyFont="1" applyBorder="1" applyAlignment="1" applyProtection="1">
      <alignment horizontal="right" vertical="center"/>
      <protection locked="0"/>
    </xf>
    <xf numFmtId="176" fontId="28" fillId="3" borderId="32" xfId="0" applyNumberFormat="1" applyFont="1" applyFill="1" applyBorder="1" applyAlignment="1" applyProtection="1">
      <alignment horizontal="right" vertical="center" wrapText="1"/>
    </xf>
    <xf numFmtId="176" fontId="28" fillId="0" borderId="35" xfId="1" applyNumberFormat="1" applyFont="1" applyBorder="1" applyAlignment="1" applyProtection="1">
      <alignment horizontal="right" vertical="center"/>
      <protection locked="0"/>
    </xf>
    <xf numFmtId="176" fontId="28" fillId="0" borderId="1" xfId="1" applyNumberFormat="1" applyFont="1" applyBorder="1" applyAlignment="1" applyProtection="1">
      <alignment horizontal="right" vertical="center"/>
      <protection locked="0"/>
    </xf>
    <xf numFmtId="177" fontId="28" fillId="0" borderId="1" xfId="1" applyNumberFormat="1" applyFont="1" applyBorder="1" applyAlignment="1" applyProtection="1">
      <alignment horizontal="right" vertical="center"/>
      <protection locked="0"/>
    </xf>
    <xf numFmtId="178" fontId="34" fillId="0" borderId="10" xfId="1" applyNumberFormat="1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2" fillId="0" borderId="0" xfId="0" applyFont="1" applyAlignment="1" applyProtection="1">
      <alignment horizontal="right" vertical="center"/>
    </xf>
    <xf numFmtId="0" fontId="14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center" vertical="center"/>
    </xf>
    <xf numFmtId="49" fontId="23" fillId="0" borderId="0" xfId="0" applyNumberFormat="1" applyFont="1" applyBorder="1" applyAlignment="1" applyProtection="1">
      <alignment horizontal="right" vertical="center"/>
      <protection locked="0"/>
    </xf>
    <xf numFmtId="0" fontId="12" fillId="0" borderId="25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5" xfId="0" applyFont="1" applyFill="1" applyBorder="1" applyAlignment="1" applyProtection="1">
      <alignment horizontal="left" vertical="center"/>
    </xf>
    <xf numFmtId="0" fontId="12" fillId="0" borderId="7" xfId="0" applyFont="1" applyBorder="1" applyProtection="1">
      <alignment vertical="center"/>
    </xf>
    <xf numFmtId="176" fontId="12" fillId="0" borderId="9" xfId="0" applyNumberFormat="1" applyFont="1" applyBorder="1" applyProtection="1">
      <alignment vertical="center"/>
    </xf>
    <xf numFmtId="176" fontId="12" fillId="0" borderId="3" xfId="0" applyNumberFormat="1" applyFont="1" applyBorder="1" applyProtection="1">
      <alignment vertical="center"/>
    </xf>
    <xf numFmtId="49" fontId="12" fillId="0" borderId="7" xfId="0" applyNumberFormat="1" applyFont="1" applyBorder="1" applyProtection="1">
      <alignment vertical="center"/>
    </xf>
    <xf numFmtId="176" fontId="12" fillId="0" borderId="9" xfId="0" applyNumberFormat="1" applyFont="1" applyBorder="1" applyAlignment="1" applyProtection="1">
      <alignment horizontal="right" vertical="center"/>
    </xf>
    <xf numFmtId="176" fontId="12" fillId="0" borderId="3" xfId="0" applyNumberFormat="1" applyFont="1" applyBorder="1" applyAlignment="1" applyProtection="1">
      <alignment horizontal="right" vertical="center"/>
    </xf>
    <xf numFmtId="49" fontId="12" fillId="2" borderId="40" xfId="0" applyNumberFormat="1" applyFont="1" applyFill="1" applyBorder="1" applyAlignment="1" applyProtection="1">
      <alignment horizontal="center" vertical="center"/>
    </xf>
    <xf numFmtId="176" fontId="12" fillId="3" borderId="40" xfId="0" applyNumberFormat="1" applyFont="1" applyFill="1" applyBorder="1" applyAlignment="1" applyProtection="1">
      <alignment horizontal="right" vertical="center"/>
    </xf>
    <xf numFmtId="0" fontId="12" fillId="2" borderId="25" xfId="0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</xf>
    <xf numFmtId="0" fontId="12" fillId="2" borderId="5" xfId="0" applyFont="1" applyFill="1" applyBorder="1" applyAlignment="1" applyProtection="1">
      <alignment horizontal="left" vertical="center"/>
    </xf>
    <xf numFmtId="49" fontId="12" fillId="2" borderId="4" xfId="0" applyNumberFormat="1" applyFont="1" applyFill="1" applyBorder="1" applyAlignment="1" applyProtection="1">
      <alignment horizontal="center" vertical="center"/>
    </xf>
    <xf numFmtId="176" fontId="12" fillId="3" borderId="4" xfId="0" applyNumberFormat="1" applyFont="1" applyFill="1" applyBorder="1" applyAlignment="1" applyProtection="1">
      <alignment horizontal="right" vertical="center"/>
    </xf>
    <xf numFmtId="0" fontId="36" fillId="0" borderId="0" xfId="0" applyFont="1" applyBorder="1" applyAlignment="1" applyProtection="1">
      <alignment horizontal="center" vertical="center"/>
    </xf>
    <xf numFmtId="0" fontId="12" fillId="0" borderId="0" xfId="3" applyFont="1" applyBorder="1" applyProtection="1">
      <alignment vertical="center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0" fontId="25" fillId="0" borderId="37" xfId="0" applyFont="1" applyBorder="1" applyProtection="1">
      <alignment vertical="center"/>
    </xf>
    <xf numFmtId="0" fontId="14" fillId="0" borderId="37" xfId="0" applyFont="1" applyBorder="1" applyAlignment="1" applyProtection="1">
      <alignment horizontal="left" vertical="center"/>
    </xf>
    <xf numFmtId="49" fontId="12" fillId="2" borderId="25" xfId="0" applyNumberFormat="1" applyFont="1" applyFill="1" applyBorder="1" applyAlignment="1" applyProtection="1">
      <alignment horizontal="left" vertical="center"/>
    </xf>
    <xf numFmtId="49" fontId="12" fillId="2" borderId="2" xfId="0" applyNumberFormat="1" applyFont="1" applyFill="1" applyBorder="1" applyAlignment="1" applyProtection="1">
      <alignment horizontal="left" vertical="center"/>
    </xf>
    <xf numFmtId="49" fontId="12" fillId="2" borderId="5" xfId="0" applyNumberFormat="1" applyFont="1" applyFill="1" applyBorder="1" applyAlignment="1" applyProtection="1">
      <alignment horizontal="left" vertical="center"/>
    </xf>
    <xf numFmtId="176" fontId="12" fillId="0" borderId="6" xfId="0" applyNumberFormat="1" applyFont="1" applyBorder="1" applyAlignment="1" applyProtection="1">
      <alignment horizontal="right" vertical="center"/>
      <protection locked="0"/>
    </xf>
    <xf numFmtId="49" fontId="28" fillId="2" borderId="7" xfId="0" applyNumberFormat="1" applyFont="1" applyFill="1" applyBorder="1" applyAlignment="1" applyProtection="1">
      <alignment horizontal="left" vertical="center"/>
    </xf>
    <xf numFmtId="49" fontId="28" fillId="2" borderId="3" xfId="0" applyNumberFormat="1" applyFont="1" applyFill="1" applyBorder="1" applyAlignment="1" applyProtection="1">
      <alignment horizontal="left" vertical="center"/>
    </xf>
    <xf numFmtId="49" fontId="28" fillId="2" borderId="2" xfId="0" applyNumberFormat="1" applyFont="1" applyFill="1" applyBorder="1" applyAlignment="1" applyProtection="1">
      <alignment horizontal="center" vertical="center"/>
    </xf>
    <xf numFmtId="49" fontId="28" fillId="0" borderId="3" xfId="0" applyNumberFormat="1" applyFont="1" applyBorder="1" applyAlignment="1" applyProtection="1">
      <alignment horizontal="left" vertical="center"/>
      <protection locked="0"/>
    </xf>
    <xf numFmtId="176" fontId="28" fillId="3" borderId="3" xfId="0" applyNumberFormat="1" applyFont="1" applyFill="1" applyBorder="1" applyAlignment="1" applyProtection="1">
      <alignment horizontal="right" vertical="center"/>
    </xf>
    <xf numFmtId="176" fontId="28" fillId="0" borderId="7" xfId="0" applyNumberFormat="1" applyFont="1" applyBorder="1" applyAlignment="1" applyProtection="1">
      <alignment horizontal="right" vertical="center"/>
      <protection locked="0"/>
    </xf>
    <xf numFmtId="176" fontId="28" fillId="0" borderId="3" xfId="0" applyNumberFormat="1" applyFont="1" applyBorder="1" applyAlignment="1" applyProtection="1">
      <alignment horizontal="right" vertical="center"/>
      <protection locked="0"/>
    </xf>
    <xf numFmtId="49" fontId="28" fillId="0" borderId="7" xfId="0" applyNumberFormat="1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vertical="center"/>
    </xf>
    <xf numFmtId="0" fontId="0" fillId="0" borderId="5" xfId="0" applyBorder="1" applyAlignment="1">
      <alignment vertical="center"/>
    </xf>
    <xf numFmtId="49" fontId="24" fillId="0" borderId="2" xfId="0" applyNumberFormat="1" applyFont="1" applyBorder="1" applyAlignment="1" applyProtection="1">
      <alignment horizontal="right" vertical="center"/>
      <protection locked="0"/>
    </xf>
    <xf numFmtId="49" fontId="23" fillId="2" borderId="1" xfId="0" applyNumberFormat="1" applyFont="1" applyFill="1" applyBorder="1" applyAlignment="1" applyProtection="1">
      <alignment horizontal="center" vertical="center"/>
    </xf>
    <xf numFmtId="49" fontId="12" fillId="2" borderId="3" xfId="2" applyNumberFormat="1" applyFont="1" applyFill="1" applyBorder="1" applyAlignment="1" applyProtection="1">
      <alignment horizontal="center" vertical="center"/>
    </xf>
    <xf numFmtId="49" fontId="12" fillId="2" borderId="6" xfId="2" applyNumberFormat="1" applyFont="1" applyFill="1" applyBorder="1" applyAlignment="1" applyProtection="1">
      <alignment horizontal="center" vertical="center"/>
    </xf>
    <xf numFmtId="49" fontId="12" fillId="0" borderId="3" xfId="2" applyNumberFormat="1" applyFont="1" applyBorder="1" applyAlignment="1" applyProtection="1">
      <alignment horizontal="left" vertical="center"/>
      <protection locked="0"/>
    </xf>
    <xf numFmtId="3" fontId="5" fillId="0" borderId="0" xfId="10" applyNumberFormat="1" applyFont="1" applyAlignment="1">
      <alignment horizontal="center" vertical="center"/>
    </xf>
    <xf numFmtId="3" fontId="7" fillId="0" borderId="0" xfId="10" applyNumberFormat="1" applyFont="1"/>
    <xf numFmtId="3" fontId="8" fillId="0" borderId="0" xfId="10" applyNumberFormat="1" applyFont="1"/>
    <xf numFmtId="3" fontId="8" fillId="0" borderId="0" xfId="10" applyNumberFormat="1" applyFont="1" applyAlignment="1">
      <alignment horizontal="right"/>
    </xf>
    <xf numFmtId="3" fontId="39" fillId="2" borderId="1" xfId="10" applyNumberFormat="1" applyFont="1" applyFill="1" applyBorder="1" applyAlignment="1">
      <alignment horizontal="center" vertical="center"/>
    </xf>
    <xf numFmtId="3" fontId="39" fillId="2" borderId="1" xfId="10" applyNumberFormat="1" applyFont="1" applyFill="1" applyBorder="1" applyAlignment="1">
      <alignment horizontal="center" vertical="center" wrapText="1"/>
    </xf>
    <xf numFmtId="3" fontId="7" fillId="0" borderId="1" xfId="10" applyNumberFormat="1" applyFont="1" applyBorder="1" applyAlignment="1">
      <alignment horizontal="left" vertical="center"/>
    </xf>
    <xf numFmtId="3" fontId="7" fillId="0" borderId="1" xfId="10" applyNumberFormat="1" applyFont="1" applyBorder="1" applyAlignment="1">
      <alignment horizontal="right" vertical="center"/>
    </xf>
    <xf numFmtId="3" fontId="38" fillId="0" borderId="0" xfId="10" applyNumberFormat="1" applyFont="1"/>
    <xf numFmtId="3" fontId="7" fillId="2" borderId="1" xfId="10" applyNumberFormat="1" applyFont="1" applyFill="1" applyBorder="1" applyAlignment="1">
      <alignment horizontal="center" vertical="center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5" borderId="1" xfId="10" applyNumberFormat="1" applyFont="1" applyFill="1" applyBorder="1" applyAlignment="1">
      <alignment horizontal="right" vertical="center"/>
    </xf>
    <xf numFmtId="3" fontId="7" fillId="0" borderId="1" xfId="10" applyNumberFormat="1" applyFont="1" applyBorder="1" applyAlignment="1">
      <alignment horizontal="center" vertical="center"/>
    </xf>
    <xf numFmtId="49" fontId="12" fillId="0" borderId="1" xfId="10" applyNumberFormat="1" applyFont="1" applyBorder="1" applyAlignment="1" applyProtection="1">
      <alignment horizontal="left" vertical="center" wrapText="1"/>
      <protection locked="0"/>
    </xf>
    <xf numFmtId="10" fontId="7" fillId="5" borderId="1" xfId="10" applyNumberFormat="1" applyFont="1" applyFill="1" applyBorder="1" applyAlignment="1">
      <alignment horizontal="right" vertical="center"/>
    </xf>
    <xf numFmtId="49" fontId="12" fillId="2" borderId="1" xfId="10" applyNumberFormat="1" applyFont="1" applyFill="1" applyBorder="1" applyAlignment="1" applyProtection="1">
      <alignment horizontal="center" vertical="center"/>
    </xf>
    <xf numFmtId="176" fontId="12" fillId="3" borderId="1" xfId="10" applyNumberFormat="1" applyFont="1" applyFill="1" applyBorder="1" applyAlignment="1" applyProtection="1">
      <alignment horizontal="right" vertical="center"/>
    </xf>
    <xf numFmtId="10" fontId="12" fillId="3" borderId="1" xfId="10" applyNumberFormat="1" applyFont="1" applyFill="1" applyBorder="1" applyAlignment="1" applyProtection="1">
      <alignment horizontal="right" vertical="center"/>
    </xf>
    <xf numFmtId="3" fontId="41" fillId="0" borderId="0" xfId="10" applyNumberFormat="1" applyFont="1"/>
    <xf numFmtId="3" fontId="37" fillId="0" borderId="0" xfId="10" applyNumberFormat="1" applyFont="1"/>
    <xf numFmtId="3" fontId="37" fillId="2" borderId="1" xfId="10" applyNumberFormat="1" applyFont="1" applyFill="1" applyBorder="1" applyAlignment="1">
      <alignment horizontal="center" vertical="center"/>
    </xf>
    <xf numFmtId="3" fontId="37" fillId="2" borderId="1" xfId="10" applyNumberFormat="1" applyFont="1" applyFill="1" applyBorder="1" applyAlignment="1">
      <alignment horizontal="center" vertical="center" wrapText="1"/>
    </xf>
    <xf numFmtId="0" fontId="12" fillId="0" borderId="4" xfId="10" applyFont="1" applyBorder="1" applyAlignment="1" applyProtection="1">
      <alignment horizontal="left" vertical="center" wrapText="1"/>
      <protection locked="0"/>
    </xf>
    <xf numFmtId="3" fontId="37" fillId="0" borderId="1" xfId="10" applyNumberFormat="1" applyFont="1" applyBorder="1" applyAlignment="1">
      <alignment horizontal="right" vertical="center"/>
    </xf>
    <xf numFmtId="3" fontId="37" fillId="0" borderId="10" xfId="10" applyNumberFormat="1" applyFont="1" applyBorder="1"/>
    <xf numFmtId="3" fontId="37" fillId="0" borderId="1" xfId="10" applyNumberFormat="1" applyFont="1" applyBorder="1" applyAlignment="1">
      <alignment horizontal="left" vertical="center"/>
    </xf>
    <xf numFmtId="49" fontId="12" fillId="2" borderId="7" xfId="10" applyNumberFormat="1" applyFont="1" applyFill="1" applyBorder="1" applyAlignment="1" applyProtection="1">
      <alignment vertical="center"/>
    </xf>
    <xf numFmtId="179" fontId="12" fillId="5" borderId="7" xfId="10" applyNumberFormat="1" applyFont="1" applyFill="1" applyBorder="1" applyAlignment="1" applyProtection="1">
      <alignment vertical="center"/>
    </xf>
    <xf numFmtId="179" fontId="12" fillId="5" borderId="1" xfId="10" applyNumberFormat="1" applyFont="1" applyFill="1" applyBorder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42" fillId="0" borderId="0" xfId="0" applyFont="1" applyBorder="1" applyAlignment="1" applyProtection="1">
      <alignment horizontal="left" vertical="center"/>
    </xf>
    <xf numFmtId="0" fontId="43" fillId="0" borderId="0" xfId="0" applyFont="1" applyAlignment="1" applyProtection="1">
      <alignment horizontal="right" vertical="center"/>
    </xf>
    <xf numFmtId="3" fontId="8" fillId="0" borderId="0" xfId="11" applyNumberFormat="1" applyFont="1"/>
    <xf numFmtId="3" fontId="8" fillId="0" borderId="0" xfId="11" applyNumberFormat="1" applyFont="1" applyAlignment="1">
      <alignment horizontal="right"/>
    </xf>
    <xf numFmtId="0" fontId="44" fillId="0" borderId="0" xfId="0" applyFont="1" applyProtection="1">
      <alignment vertical="center"/>
    </xf>
    <xf numFmtId="49" fontId="25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Border="1" applyProtection="1">
      <alignment vertical="center"/>
    </xf>
    <xf numFmtId="0" fontId="45" fillId="0" borderId="0" xfId="0" applyFont="1" applyBorder="1" applyAlignment="1" applyProtection="1">
      <alignment horizontal="right" vertical="center"/>
    </xf>
    <xf numFmtId="176" fontId="14" fillId="0" borderId="18" xfId="4" applyNumberFormat="1" applyBorder="1" applyAlignment="1">
      <alignment horizontal="right" vertical="center"/>
    </xf>
    <xf numFmtId="176" fontId="14" fillId="0" borderId="0" xfId="4" applyNumberFormat="1" applyBorder="1">
      <alignment vertical="center"/>
    </xf>
    <xf numFmtId="0" fontId="46" fillId="0" borderId="0" xfId="0" applyFont="1" applyProtection="1">
      <alignment vertical="center"/>
    </xf>
    <xf numFmtId="49" fontId="43" fillId="0" borderId="0" xfId="0" applyNumberFormat="1" applyFont="1" applyAlignment="1" applyProtection="1">
      <alignment horizontal="right"/>
      <protection locked="0"/>
    </xf>
    <xf numFmtId="0" fontId="0" fillId="4" borderId="0" xfId="0" applyFill="1" applyProtection="1">
      <alignment vertical="center"/>
    </xf>
    <xf numFmtId="3" fontId="8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0" fillId="4" borderId="0" xfId="0" applyFill="1" applyAlignment="1" applyProtection="1">
      <alignment horizontal="center" vertical="center"/>
    </xf>
    <xf numFmtId="49" fontId="47" fillId="2" borderId="3" xfId="0" applyNumberFormat="1" applyFont="1" applyFill="1" applyBorder="1" applyAlignment="1" applyProtection="1">
      <alignment horizontal="center" vertical="center" wrapText="1"/>
    </xf>
    <xf numFmtId="49" fontId="47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/>
    </xf>
    <xf numFmtId="176" fontId="3" fillId="3" borderId="1" xfId="1" applyNumberFormat="1" applyFont="1" applyFill="1" applyBorder="1" applyAlignment="1" applyProtection="1">
      <alignment horizontal="right" vertical="center"/>
    </xf>
    <xf numFmtId="176" fontId="47" fillId="4" borderId="3" xfId="1" applyNumberFormat="1" applyFont="1" applyFill="1" applyBorder="1" applyAlignment="1" applyProtection="1">
      <alignment horizontal="right" vertical="center"/>
      <protection locked="0"/>
    </xf>
    <xf numFmtId="176" fontId="47" fillId="0" borderId="1" xfId="1" applyNumberFormat="1" applyFont="1" applyFill="1" applyBorder="1" applyAlignment="1" applyProtection="1">
      <alignment horizontal="right" vertical="center"/>
      <protection locked="0"/>
    </xf>
    <xf numFmtId="176" fontId="47" fillId="4" borderId="1" xfId="1" applyNumberFormat="1" applyFont="1" applyFill="1" applyBorder="1" applyAlignment="1" applyProtection="1">
      <alignment horizontal="right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</xf>
    <xf numFmtId="176" fontId="47" fillId="3" borderId="5" xfId="1" applyNumberFormat="1" applyFont="1" applyFill="1" applyBorder="1" applyAlignment="1" applyProtection="1">
      <alignment horizontal="right" vertical="center"/>
    </xf>
    <xf numFmtId="38" fontId="9" fillId="4" borderId="0" xfId="1" applyFont="1" applyFill="1" applyProtection="1">
      <alignment vertical="center"/>
    </xf>
    <xf numFmtId="38" fontId="23" fillId="4" borderId="0" xfId="1" applyFont="1" applyFill="1" applyProtection="1">
      <alignment vertical="center"/>
    </xf>
    <xf numFmtId="0" fontId="23" fillId="4" borderId="0" xfId="0" applyFont="1" applyFill="1" applyProtection="1">
      <alignment vertical="center"/>
    </xf>
    <xf numFmtId="3" fontId="7" fillId="0" borderId="0" xfId="11" applyNumberFormat="1" applyFont="1"/>
    <xf numFmtId="3" fontId="7" fillId="2" borderId="1" xfId="11" applyNumberFormat="1" applyFont="1" applyFill="1" applyBorder="1" applyAlignment="1">
      <alignment horizontal="center" vertical="center"/>
    </xf>
    <xf numFmtId="49" fontId="3" fillId="2" borderId="1" xfId="11" applyNumberFormat="1" applyFont="1" applyFill="1" applyBorder="1" applyAlignment="1" applyProtection="1">
      <alignment vertical="center"/>
      <protection locked="0"/>
    </xf>
    <xf numFmtId="3" fontId="7" fillId="0" borderId="1" xfId="11" applyNumberFormat="1" applyFont="1" applyBorder="1" applyAlignment="1">
      <alignment horizontal="right" vertical="center"/>
    </xf>
    <xf numFmtId="3" fontId="7" fillId="5" borderId="1" xfId="11" applyNumberFormat="1" applyFont="1" applyFill="1" applyBorder="1" applyAlignment="1">
      <alignment horizontal="right" vertical="center"/>
    </xf>
    <xf numFmtId="0" fontId="41" fillId="0" borderId="0" xfId="0" applyFont="1" applyAlignment="1" applyProtection="1">
      <alignment vertical="center"/>
    </xf>
    <xf numFmtId="3" fontId="41" fillId="0" borderId="0" xfId="0" applyNumberFormat="1" applyFont="1" applyAlignment="1"/>
    <xf numFmtId="3" fontId="5" fillId="0" borderId="0" xfId="10" applyNumberFormat="1" applyFont="1" applyAlignment="1">
      <alignment horizontal="left" vertical="center"/>
    </xf>
    <xf numFmtId="3" fontId="41" fillId="0" borderId="0" xfId="10" applyNumberFormat="1" applyFont="1" applyAlignment="1">
      <alignment horizontal="center" vertical="center"/>
    </xf>
    <xf numFmtId="3" fontId="41" fillId="0" borderId="0" xfId="10" applyNumberFormat="1" applyFont="1" applyAlignment="1">
      <alignment horizontal="left" vertical="center"/>
    </xf>
    <xf numFmtId="0" fontId="48" fillId="0" borderId="0" xfId="0" applyFont="1" applyBorder="1" applyAlignment="1" applyProtection="1">
      <alignment horizontal="left" vertical="center"/>
    </xf>
    <xf numFmtId="3" fontId="8" fillId="0" borderId="0" xfId="10" applyNumberFormat="1" applyFont="1" applyAlignment="1">
      <alignment horizontal="left"/>
    </xf>
    <xf numFmtId="49" fontId="12" fillId="2" borderId="7" xfId="10" applyNumberFormat="1" applyFont="1" applyFill="1" applyBorder="1" applyAlignment="1" applyProtection="1">
      <alignment horizontal="left" vertical="center"/>
    </xf>
    <xf numFmtId="49" fontId="12" fillId="2" borderId="9" xfId="10" applyNumberFormat="1" applyFont="1" applyFill="1" applyBorder="1" applyAlignment="1" applyProtection="1">
      <alignment horizontal="left" vertical="center"/>
    </xf>
    <xf numFmtId="49" fontId="12" fillId="2" borderId="3" xfId="10" applyNumberFormat="1" applyFont="1" applyFill="1" applyBorder="1" applyAlignment="1" applyProtection="1">
      <alignment horizontal="left" vertical="center"/>
    </xf>
    <xf numFmtId="3" fontId="37" fillId="2" borderId="1" xfId="10" applyNumberFormat="1" applyFont="1" applyFill="1" applyBorder="1" applyAlignment="1">
      <alignment horizontal="center" vertical="center"/>
    </xf>
    <xf numFmtId="3" fontId="37" fillId="2" borderId="1" xfId="10" applyNumberFormat="1" applyFont="1" applyFill="1" applyBorder="1" applyAlignment="1">
      <alignment horizontal="center" vertical="center" wrapText="1"/>
    </xf>
    <xf numFmtId="49" fontId="12" fillId="2" borderId="7" xfId="10" applyNumberFormat="1" applyFont="1" applyFill="1" applyBorder="1" applyAlignment="1" applyProtection="1">
      <alignment horizontal="left" vertical="center" wrapText="1"/>
    </xf>
    <xf numFmtId="49" fontId="12" fillId="2" borderId="9" xfId="10" applyNumberFormat="1" applyFont="1" applyFill="1" applyBorder="1" applyAlignment="1" applyProtection="1">
      <alignment horizontal="left" vertical="center" wrapText="1"/>
    </xf>
    <xf numFmtId="49" fontId="12" fillId="2" borderId="3" xfId="10" applyNumberFormat="1" applyFont="1" applyFill="1" applyBorder="1" applyAlignment="1" applyProtection="1">
      <alignment horizontal="left" vertical="center" wrapText="1"/>
    </xf>
    <xf numFmtId="49" fontId="12" fillId="2" borderId="7" xfId="0" applyNumberFormat="1" applyFont="1" applyFill="1" applyBorder="1" applyAlignment="1" applyProtection="1">
      <alignment horizontal="left" vertical="center"/>
    </xf>
    <xf numFmtId="49" fontId="12" fillId="2" borderId="9" xfId="0" applyNumberFormat="1" applyFont="1" applyFill="1" applyBorder="1" applyAlignment="1" applyProtection="1">
      <alignment horizontal="left" vertical="center"/>
    </xf>
    <xf numFmtId="49" fontId="12" fillId="2" borderId="3" xfId="0" applyNumberFormat="1" applyFont="1" applyFill="1" applyBorder="1" applyAlignment="1" applyProtection="1">
      <alignment horizontal="left" vertical="center"/>
    </xf>
    <xf numFmtId="49" fontId="12" fillId="2" borderId="25" xfId="0" applyNumberFormat="1" applyFont="1" applyFill="1" applyBorder="1" applyAlignment="1" applyProtection="1">
      <alignment horizontal="left" vertical="center"/>
    </xf>
    <xf numFmtId="49" fontId="12" fillId="2" borderId="2" xfId="0" applyNumberFormat="1" applyFont="1" applyFill="1" applyBorder="1" applyAlignment="1" applyProtection="1">
      <alignment horizontal="left" vertical="center"/>
    </xf>
    <xf numFmtId="49" fontId="12" fillId="2" borderId="5" xfId="0" applyNumberFormat="1" applyFont="1" applyFill="1" applyBorder="1" applyAlignment="1" applyProtection="1">
      <alignment horizontal="left" vertical="center"/>
    </xf>
    <xf numFmtId="49" fontId="12" fillId="2" borderId="41" xfId="0" applyNumberFormat="1" applyFont="1" applyFill="1" applyBorder="1" applyAlignment="1" applyProtection="1">
      <alignment horizontal="left" vertical="center"/>
    </xf>
    <xf numFmtId="49" fontId="12" fillId="2" borderId="42" xfId="0" applyNumberFormat="1" applyFont="1" applyFill="1" applyBorder="1" applyAlignment="1" applyProtection="1">
      <alignment horizontal="left" vertical="center"/>
    </xf>
    <xf numFmtId="49" fontId="12" fillId="2" borderId="43" xfId="0" applyNumberFormat="1" applyFont="1" applyFill="1" applyBorder="1" applyAlignment="1" applyProtection="1">
      <alignment horizontal="left" vertical="center"/>
    </xf>
    <xf numFmtId="176" fontId="12" fillId="0" borderId="6" xfId="0" applyNumberFormat="1" applyFont="1" applyBorder="1" applyAlignment="1" applyProtection="1">
      <alignment horizontal="right" vertical="center"/>
      <protection locked="0"/>
    </xf>
    <xf numFmtId="176" fontId="12" fillId="0" borderId="8" xfId="0" applyNumberFormat="1" applyFont="1" applyBorder="1" applyAlignment="1" applyProtection="1">
      <alignment horizontal="right" vertical="center"/>
      <protection locked="0"/>
    </xf>
    <xf numFmtId="176" fontId="12" fillId="0" borderId="4" xfId="0" applyNumberFormat="1" applyFont="1" applyBorder="1" applyAlignment="1" applyProtection="1">
      <alignment horizontal="right" vertical="center"/>
      <protection locked="0"/>
    </xf>
    <xf numFmtId="49" fontId="28" fillId="2" borderId="23" xfId="0" applyNumberFormat="1" applyFont="1" applyFill="1" applyBorder="1" applyAlignment="1" applyProtection="1">
      <alignment horizontal="center" vertical="center" wrapText="1"/>
    </xf>
    <xf numFmtId="49" fontId="28" fillId="2" borderId="25" xfId="0" applyNumberFormat="1" applyFont="1" applyFill="1" applyBorder="1" applyAlignment="1" applyProtection="1">
      <alignment horizontal="center" vertical="center" wrapText="1"/>
    </xf>
    <xf numFmtId="49" fontId="28" fillId="2" borderId="6" xfId="0" applyNumberFormat="1" applyFont="1" applyFill="1" applyBorder="1" applyAlignment="1" applyProtection="1">
      <alignment horizontal="center" vertical="center" wrapText="1"/>
    </xf>
    <xf numFmtId="49" fontId="23" fillId="2" borderId="4" xfId="0" applyNumberFormat="1" applyFont="1" applyFill="1" applyBorder="1" applyAlignment="1" applyProtection="1">
      <alignment horizontal="center" vertical="center"/>
    </xf>
    <xf numFmtId="49" fontId="23" fillId="2" borderId="7" xfId="0" applyNumberFormat="1" applyFont="1" applyFill="1" applyBorder="1" applyAlignment="1" applyProtection="1">
      <alignment horizontal="left" vertical="center"/>
    </xf>
    <xf numFmtId="49" fontId="23" fillId="2" borderId="9" xfId="0" applyNumberFormat="1" applyFont="1" applyFill="1" applyBorder="1" applyAlignment="1" applyProtection="1">
      <alignment horizontal="left" vertical="center"/>
    </xf>
    <xf numFmtId="49" fontId="23" fillId="2" borderId="3" xfId="0" applyNumberFormat="1" applyFont="1" applyFill="1" applyBorder="1" applyAlignment="1" applyProtection="1">
      <alignment horizontal="left" vertical="center"/>
    </xf>
    <xf numFmtId="49" fontId="28" fillId="2" borderId="7" xfId="0" applyNumberFormat="1" applyFont="1" applyFill="1" applyBorder="1" applyAlignment="1" applyProtection="1">
      <alignment horizontal="left" vertical="center"/>
    </xf>
    <xf numFmtId="49" fontId="28" fillId="2" borderId="9" xfId="0" applyNumberFormat="1" applyFont="1" applyFill="1" applyBorder="1" applyAlignment="1" applyProtection="1">
      <alignment horizontal="left" vertical="center"/>
    </xf>
    <xf numFmtId="49" fontId="28" fillId="2" borderId="3" xfId="0" applyNumberFormat="1" applyFont="1" applyFill="1" applyBorder="1" applyAlignment="1" applyProtection="1">
      <alignment horizontal="left" vertical="center"/>
    </xf>
    <xf numFmtId="49" fontId="28" fillId="2" borderId="4" xfId="0" applyNumberFormat="1" applyFont="1" applyFill="1" applyBorder="1" applyAlignment="1" applyProtection="1">
      <alignment horizontal="center" vertical="center" wrapText="1"/>
    </xf>
    <xf numFmtId="49" fontId="28" fillId="2" borderId="24" xfId="0" applyNumberFormat="1" applyFont="1" applyFill="1" applyBorder="1" applyAlignment="1" applyProtection="1">
      <alignment horizontal="center" vertical="center" wrapText="1"/>
    </xf>
    <xf numFmtId="49" fontId="23" fillId="2" borderId="5" xfId="0" applyNumberFormat="1" applyFont="1" applyFill="1" applyBorder="1" applyAlignment="1" applyProtection="1">
      <alignment horizontal="center" vertical="center"/>
    </xf>
    <xf numFmtId="0" fontId="33" fillId="4" borderId="10" xfId="0" applyFont="1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 vertical="center"/>
    </xf>
    <xf numFmtId="49" fontId="28" fillId="2" borderId="36" xfId="0" applyNumberFormat="1" applyFont="1" applyFill="1" applyBorder="1" applyAlignment="1" applyProtection="1">
      <alignment horizontal="center" vertical="center"/>
    </xf>
    <xf numFmtId="49" fontId="28" fillId="2" borderId="37" xfId="0" applyNumberFormat="1" applyFont="1" applyFill="1" applyBorder="1" applyAlignment="1" applyProtection="1">
      <alignment horizontal="center" vertical="center"/>
    </xf>
    <xf numFmtId="49" fontId="28" fillId="2" borderId="24" xfId="0" applyNumberFormat="1" applyFont="1" applyFill="1" applyBorder="1" applyAlignment="1" applyProtection="1">
      <alignment horizontal="center" vertical="center"/>
    </xf>
    <xf numFmtId="49" fontId="28" fillId="2" borderId="38" xfId="0" applyNumberFormat="1" applyFont="1" applyFill="1" applyBorder="1" applyAlignment="1" applyProtection="1">
      <alignment horizontal="center" vertical="center"/>
    </xf>
    <xf numFmtId="49" fontId="28" fillId="2" borderId="2" xfId="0" applyNumberFormat="1" applyFont="1" applyFill="1" applyBorder="1" applyAlignment="1" applyProtection="1">
      <alignment horizontal="center" vertical="center"/>
    </xf>
    <xf numFmtId="49" fontId="28" fillId="2" borderId="5" xfId="0" applyNumberFormat="1" applyFont="1" applyFill="1" applyBorder="1" applyAlignment="1" applyProtection="1">
      <alignment horizontal="center" vertical="center"/>
    </xf>
    <xf numFmtId="49" fontId="28" fillId="0" borderId="39" xfId="0" applyNumberFormat="1" applyFont="1" applyBorder="1" applyAlignment="1" applyProtection="1">
      <alignment horizontal="left" vertical="center"/>
      <protection locked="0"/>
    </xf>
    <xf numFmtId="49" fontId="28" fillId="0" borderId="9" xfId="0" applyNumberFormat="1" applyFont="1" applyBorder="1" applyAlignment="1" applyProtection="1">
      <alignment horizontal="left" vertical="center"/>
      <protection locked="0"/>
    </xf>
    <xf numFmtId="49" fontId="28" fillId="0" borderId="3" xfId="0" applyNumberFormat="1" applyFont="1" applyBorder="1" applyAlignment="1" applyProtection="1">
      <alignment horizontal="left" vertical="center"/>
      <protection locked="0"/>
    </xf>
    <xf numFmtId="49" fontId="28" fillId="2" borderId="4" xfId="0" applyNumberFormat="1" applyFont="1" applyFill="1" applyBorder="1" applyAlignment="1" applyProtection="1">
      <alignment horizontal="center" vertical="center"/>
    </xf>
    <xf numFmtId="49" fontId="28" fillId="2" borderId="33" xfId="0" applyNumberFormat="1" applyFont="1" applyFill="1" applyBorder="1" applyAlignment="1" applyProtection="1">
      <alignment horizontal="center" vertical="center" wrapText="1"/>
    </xf>
    <xf numFmtId="49" fontId="28" fillId="2" borderId="34" xfId="0" applyNumberFormat="1" applyFont="1" applyFill="1" applyBorder="1" applyAlignment="1" applyProtection="1">
      <alignment horizontal="center" vertical="center"/>
    </xf>
    <xf numFmtId="49" fontId="12" fillId="0" borderId="9" xfId="0" applyNumberFormat="1" applyFont="1" applyBorder="1" applyAlignment="1" applyProtection="1">
      <alignment horizontal="left" vertical="center"/>
    </xf>
    <xf numFmtId="49" fontId="12" fillId="0" borderId="3" xfId="0" applyNumberFormat="1" applyFont="1" applyBorder="1" applyAlignment="1" applyProtection="1">
      <alignment horizontal="left" vertical="center"/>
    </xf>
    <xf numFmtId="49" fontId="12" fillId="2" borderId="6" xfId="0" applyNumberFormat="1" applyFont="1" applyFill="1" applyBorder="1" applyAlignment="1" applyProtection="1">
      <alignment horizontal="center" vertical="center" wrapText="1"/>
    </xf>
    <xf numFmtId="49" fontId="12" fillId="2" borderId="4" xfId="0" applyNumberFormat="1" applyFont="1" applyFill="1" applyBorder="1" applyAlignment="1" applyProtection="1">
      <alignment horizontal="center" vertical="center" wrapText="1"/>
    </xf>
    <xf numFmtId="49" fontId="12" fillId="2" borderId="7" xfId="0" applyNumberFormat="1" applyFont="1" applyFill="1" applyBorder="1" applyAlignment="1" applyProtection="1">
      <alignment horizontal="center" vertical="center" wrapText="1"/>
    </xf>
    <xf numFmtId="49" fontId="12" fillId="2" borderId="3" xfId="0" applyNumberFormat="1" applyFont="1" applyFill="1" applyBorder="1" applyAlignment="1" applyProtection="1">
      <alignment horizontal="center" vertical="center" wrapText="1"/>
    </xf>
    <xf numFmtId="49" fontId="28" fillId="0" borderId="27" xfId="0" applyNumberFormat="1" applyFont="1" applyBorder="1" applyAlignment="1" applyProtection="1">
      <alignment horizontal="left" vertical="center"/>
    </xf>
    <xf numFmtId="49" fontId="28" fillId="0" borderId="28" xfId="0" applyNumberFormat="1" applyFont="1" applyBorder="1" applyAlignment="1" applyProtection="1">
      <alignment horizontal="left" vertical="center"/>
    </xf>
    <xf numFmtId="176" fontId="28" fillId="3" borderId="7" xfId="0" applyNumberFormat="1" applyFont="1" applyFill="1" applyBorder="1" applyAlignment="1" applyProtection="1">
      <alignment horizontal="right" vertical="center"/>
    </xf>
    <xf numFmtId="176" fontId="28" fillId="3" borderId="3" xfId="0" applyNumberFormat="1" applyFont="1" applyFill="1" applyBorder="1" applyAlignment="1" applyProtection="1">
      <alignment horizontal="right" vertical="center"/>
    </xf>
    <xf numFmtId="49" fontId="23" fillId="2" borderId="7" xfId="0" applyNumberFormat="1" applyFont="1" applyFill="1" applyBorder="1" applyAlignment="1" applyProtection="1">
      <alignment horizontal="center" vertical="center"/>
    </xf>
    <xf numFmtId="49" fontId="23" fillId="2" borderId="3" xfId="0" applyNumberFormat="1" applyFont="1" applyFill="1" applyBorder="1" applyAlignment="1" applyProtection="1">
      <alignment horizontal="center" vertical="center"/>
    </xf>
    <xf numFmtId="49" fontId="23" fillId="0" borderId="27" xfId="0" applyNumberFormat="1" applyFont="1" applyBorder="1" applyAlignment="1" applyProtection="1">
      <alignment horizontal="left" vertical="center"/>
    </xf>
    <xf numFmtId="49" fontId="23" fillId="0" borderId="28" xfId="0" applyNumberFormat="1" applyFont="1" applyBorder="1" applyAlignment="1" applyProtection="1">
      <alignment horizontal="left" vertical="center"/>
    </xf>
    <xf numFmtId="176" fontId="23" fillId="3" borderId="7" xfId="0" applyNumberFormat="1" applyFont="1" applyFill="1" applyBorder="1" applyAlignment="1" applyProtection="1">
      <alignment horizontal="right" vertical="center"/>
    </xf>
    <xf numFmtId="176" fontId="23" fillId="3" borderId="3" xfId="0" applyNumberFormat="1" applyFont="1" applyFill="1" applyBorder="1" applyAlignment="1" applyProtection="1">
      <alignment horizontal="right" vertical="center"/>
    </xf>
    <xf numFmtId="49" fontId="28" fillId="0" borderId="7" xfId="0" applyNumberFormat="1" applyFont="1" applyBorder="1" applyAlignment="1" applyProtection="1">
      <alignment horizontal="left" vertical="center" wrapText="1"/>
      <protection locked="0"/>
    </xf>
    <xf numFmtId="49" fontId="28" fillId="0" borderId="3" xfId="0" applyNumberFormat="1" applyFont="1" applyBorder="1" applyAlignment="1" applyProtection="1">
      <alignment horizontal="left" vertical="center" wrapText="1"/>
      <protection locked="0"/>
    </xf>
    <xf numFmtId="176" fontId="28" fillId="0" borderId="7" xfId="0" applyNumberFormat="1" applyFont="1" applyBorder="1" applyAlignment="1" applyProtection="1">
      <alignment horizontal="right" vertical="center"/>
      <protection locked="0"/>
    </xf>
    <xf numFmtId="176" fontId="28" fillId="0" borderId="3" xfId="0" applyNumberFormat="1" applyFont="1" applyBorder="1" applyAlignment="1" applyProtection="1">
      <alignment horizontal="right" vertical="center"/>
      <protection locked="0"/>
    </xf>
    <xf numFmtId="49" fontId="28" fillId="0" borderId="7" xfId="0" applyNumberFormat="1" applyFont="1" applyBorder="1" applyAlignment="1" applyProtection="1">
      <alignment horizontal="left" vertical="center"/>
      <protection locked="0"/>
    </xf>
    <xf numFmtId="49" fontId="27" fillId="2" borderId="23" xfId="0" applyNumberFormat="1" applyFont="1" applyFill="1" applyBorder="1" applyAlignment="1" applyProtection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9" fontId="28" fillId="7" borderId="7" xfId="0" applyNumberFormat="1" applyFont="1" applyFill="1" applyBorder="1" applyAlignment="1" applyProtection="1">
      <alignment horizontal="left" vertical="center"/>
      <protection locked="0"/>
    </xf>
    <xf numFmtId="49" fontId="28" fillId="7" borderId="3" xfId="0" applyNumberFormat="1" applyFont="1" applyFill="1" applyBorder="1" applyAlignment="1" applyProtection="1">
      <alignment horizontal="left" vertical="center"/>
      <protection locked="0"/>
    </xf>
    <xf numFmtId="49" fontId="28" fillId="7" borderId="7" xfId="0" applyNumberFormat="1" applyFont="1" applyFill="1" applyBorder="1" applyAlignment="1" applyProtection="1">
      <alignment horizontal="left" vertical="center" wrapText="1"/>
      <protection locked="0"/>
    </xf>
    <xf numFmtId="49" fontId="28" fillId="7" borderId="3" xfId="0" applyNumberFormat="1" applyFont="1" applyFill="1" applyBorder="1" applyAlignment="1" applyProtection="1">
      <alignment horizontal="left" vertical="center" wrapText="1"/>
      <protection locked="0"/>
    </xf>
    <xf numFmtId="0" fontId="26" fillId="2" borderId="23" xfId="0" applyFont="1" applyFill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" xfId="0" applyBorder="1" applyAlignment="1">
      <alignment vertical="center"/>
    </xf>
    <xf numFmtId="49" fontId="23" fillId="0" borderId="7" xfId="0" applyNumberFormat="1" applyFont="1" applyBorder="1" applyAlignment="1" applyProtection="1">
      <alignment horizontal="left" vertical="center"/>
      <protection locked="0"/>
    </xf>
    <xf numFmtId="49" fontId="23" fillId="0" borderId="3" xfId="0" applyNumberFormat="1" applyFont="1" applyBorder="1" applyAlignment="1" applyProtection="1">
      <alignment horizontal="left" vertical="center"/>
      <protection locked="0"/>
    </xf>
    <xf numFmtId="176" fontId="23" fillId="0" borderId="7" xfId="0" applyNumberFormat="1" applyFont="1" applyBorder="1" applyAlignment="1" applyProtection="1">
      <alignment horizontal="right" vertical="center"/>
      <protection locked="0"/>
    </xf>
    <xf numFmtId="176" fontId="23" fillId="0" borderId="3" xfId="0" applyNumberFormat="1" applyFont="1" applyBorder="1" applyAlignment="1" applyProtection="1">
      <alignment horizontal="right" vertical="center"/>
      <protection locked="0"/>
    </xf>
    <xf numFmtId="49" fontId="24" fillId="0" borderId="0" xfId="0" applyNumberFormat="1" applyFont="1" applyBorder="1" applyAlignment="1" applyProtection="1">
      <alignment horizontal="right" vertical="center"/>
      <protection locked="0"/>
    </xf>
    <xf numFmtId="49" fontId="25" fillId="0" borderId="0" xfId="0" applyNumberFormat="1" applyFont="1" applyBorder="1" applyAlignment="1" applyProtection="1">
      <alignment horizontal="right" vertical="center"/>
      <protection locked="0"/>
    </xf>
    <xf numFmtId="49" fontId="23" fillId="2" borderId="1" xfId="0" applyNumberFormat="1" applyFont="1" applyFill="1" applyBorder="1" applyAlignment="1" applyProtection="1">
      <alignment horizontal="center" vertical="center"/>
    </xf>
    <xf numFmtId="49" fontId="23" fillId="2" borderId="1" xfId="0" applyNumberFormat="1" applyFont="1" applyFill="1" applyBorder="1" applyAlignment="1" applyProtection="1">
      <alignment horizontal="center" vertical="center" wrapText="1"/>
    </xf>
    <xf numFmtId="176" fontId="17" fillId="4" borderId="11" xfId="5" applyNumberFormat="1" applyFont="1" applyFill="1" applyBorder="1" applyAlignment="1">
      <alignment horizontal="center" vertical="center"/>
    </xf>
    <xf numFmtId="176" fontId="17" fillId="4" borderId="12" xfId="5" applyNumberFormat="1" applyFont="1" applyFill="1" applyBorder="1" applyAlignment="1">
      <alignment horizontal="center" vertical="center"/>
    </xf>
    <xf numFmtId="49" fontId="12" fillId="0" borderId="7" xfId="3" applyNumberFormat="1" applyFont="1" applyBorder="1" applyAlignment="1" applyProtection="1">
      <alignment horizontal="left" vertical="center"/>
    </xf>
    <xf numFmtId="49" fontId="12" fillId="0" borderId="3" xfId="3" applyNumberFormat="1" applyFont="1" applyBorder="1" applyAlignment="1" applyProtection="1">
      <alignment horizontal="left" vertical="center"/>
    </xf>
    <xf numFmtId="49" fontId="12" fillId="2" borderId="7" xfId="2" applyNumberFormat="1" applyFont="1" applyFill="1" applyBorder="1" applyAlignment="1" applyProtection="1">
      <alignment horizontal="center" vertical="center"/>
    </xf>
    <xf numFmtId="49" fontId="12" fillId="2" borderId="3" xfId="2" applyNumberFormat="1" applyFont="1" applyFill="1" applyBorder="1" applyAlignment="1" applyProtection="1">
      <alignment horizontal="center" vertical="center"/>
    </xf>
    <xf numFmtId="49" fontId="12" fillId="2" borderId="6" xfId="2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Border="1" applyAlignment="1" applyProtection="1">
      <alignment vertical="center" wrapText="1"/>
    </xf>
    <xf numFmtId="49" fontId="12" fillId="0" borderId="4" xfId="0" applyNumberFormat="1" applyFont="1" applyBorder="1" applyAlignment="1" applyProtection="1">
      <alignment vertical="center" wrapText="1"/>
    </xf>
    <xf numFmtId="49" fontId="12" fillId="2" borderId="8" xfId="2" applyNumberFormat="1" applyFont="1" applyFill="1" applyBorder="1" applyAlignment="1" applyProtection="1">
      <alignment horizontal="center" vertical="center" wrapText="1"/>
    </xf>
    <xf numFmtId="49" fontId="12" fillId="2" borderId="8" xfId="2" applyNumberFormat="1" applyFont="1" applyFill="1" applyBorder="1" applyAlignment="1" applyProtection="1">
      <alignment horizontal="center" vertical="center"/>
    </xf>
    <xf numFmtId="49" fontId="12" fillId="2" borderId="4" xfId="2" applyNumberFormat="1" applyFont="1" applyFill="1" applyBorder="1" applyAlignment="1" applyProtection="1">
      <alignment horizontal="center" vertical="center"/>
    </xf>
    <xf numFmtId="49" fontId="11" fillId="0" borderId="7" xfId="2" applyNumberFormat="1" applyFont="1" applyBorder="1" applyAlignment="1" applyProtection="1">
      <alignment horizontal="left" vertical="center"/>
      <protection locked="0"/>
    </xf>
    <xf numFmtId="49" fontId="11" fillId="0" borderId="3" xfId="2" applyNumberFormat="1" applyFont="1" applyBorder="1" applyAlignment="1" applyProtection="1">
      <alignment horizontal="left" vertical="center"/>
      <protection locked="0"/>
    </xf>
    <xf numFmtId="0" fontId="12" fillId="0" borderId="7" xfId="2" applyFont="1" applyFill="1" applyBorder="1" applyAlignment="1" applyProtection="1">
      <alignment horizontal="left" vertical="center" wrapText="1"/>
    </xf>
    <xf numFmtId="0" fontId="12" fillId="0" borderId="3" xfId="2" applyFont="1" applyFill="1" applyBorder="1" applyAlignment="1" applyProtection="1">
      <alignment horizontal="left" vertical="center" wrapText="1"/>
    </xf>
    <xf numFmtId="49" fontId="37" fillId="2" borderId="8" xfId="2" applyNumberFormat="1" applyFont="1" applyFill="1" applyBorder="1" applyAlignment="1" applyProtection="1">
      <alignment horizontal="center" vertical="center"/>
      <protection locked="0"/>
    </xf>
    <xf numFmtId="49" fontId="37" fillId="2" borderId="4" xfId="2" applyNumberFormat="1" applyFont="1" applyFill="1" applyBorder="1" applyAlignment="1" applyProtection="1">
      <alignment horizontal="center" vertical="center"/>
      <protection locked="0"/>
    </xf>
    <xf numFmtId="49" fontId="12" fillId="2" borderId="9" xfId="2" applyNumberFormat="1" applyFont="1" applyFill="1" applyBorder="1" applyAlignment="1" applyProtection="1">
      <alignment horizontal="center" vertical="center"/>
    </xf>
    <xf numFmtId="38" fontId="25" fillId="4" borderId="0" xfId="1" applyFont="1" applyFill="1" applyAlignment="1" applyProtection="1">
      <alignment horizontal="left" vertical="center" wrapText="1"/>
    </xf>
    <xf numFmtId="49" fontId="23" fillId="4" borderId="0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</cellXfs>
  <cellStyles count="14">
    <cellStyle name="桁区切り" xfId="1" builtinId="6"/>
    <cellStyle name="桁区切り 2" xfId="12" xr:uid="{A767C9D4-F916-4217-BE79-ED741F719FDA}"/>
    <cellStyle name="桁区切り 3 2" xfId="7" xr:uid="{A05EE5A8-540D-4AE6-B6DF-0FD9C6F435EC}"/>
    <cellStyle name="桁区切り 3 3" xfId="5" xr:uid="{DFBA1887-6A83-4C44-B948-089F8A45CFF0}"/>
    <cellStyle name="標準" xfId="0" builtinId="0"/>
    <cellStyle name="標準 10 2" xfId="4" xr:uid="{8377E931-2FE7-46FE-89E8-6C77F6260A4C}"/>
    <cellStyle name="標準 2" xfId="3" xr:uid="{EC2B7444-A462-41AF-BEE5-AE63C24970CB}"/>
    <cellStyle name="標準 2 2" xfId="11" xr:uid="{1C8DBD63-2174-4516-8900-072FD58F8CC5}"/>
    <cellStyle name="標準 3" xfId="10" xr:uid="{6BD26769-D54A-4EFF-BC87-F71FD3448009}"/>
    <cellStyle name="標準 3 3" xfId="8" xr:uid="{640A138E-8CB1-4BA3-85E1-32254234D786}"/>
    <cellStyle name="標準 4 2" xfId="13" xr:uid="{D4688B77-A566-4396-8736-99D02673CD92}"/>
    <cellStyle name="標準 5 2" xfId="6" xr:uid="{6E129836-91BE-4F8C-80AF-AD37CF396CAA}"/>
    <cellStyle name="標準 7" xfId="9" xr:uid="{BFB0F390-5013-485E-978B-23BF39E36AE3}"/>
    <cellStyle name="標準_附属明細表PL・NW・WS　20060423修正版" xfId="2" xr:uid="{F7814EBC-F0B8-4ABA-B954-48B1CED82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050_&#36001;&#25919;&#20418;&#29992;/B082_&#26032;&#20250;&#35336;&#21046;&#24230;/C180_&#20196;&#21644;4&#24180;&#24230;&#36001;&#21209;&#26360;&#39006;/004&#20184;&#23646;&#26126;&#32048;/&#19968;&#33324;&#20250;&#35336;&#31561;/&#12304;R4&#12305;&#65299;&#32020;&#36039;&#29987;&#22793;&#21205;&#35336;&#31639;&#26360;&#12288;(1)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純資産変動計算書　(1)財源明細"/>
      <sheetName val="(2)財源情報明細"/>
    </sheetNames>
    <sheetDataSet>
      <sheetData sheetId="0">
        <row r="31">
          <cell r="F31">
            <v>817221</v>
          </cell>
        </row>
        <row r="32">
          <cell r="F32">
            <v>236109</v>
          </cell>
        </row>
        <row r="41">
          <cell r="F41">
            <v>35267188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E137-6091-438A-B602-E91880775AFB}">
  <sheetPr>
    <pageSetUpPr fitToPage="1"/>
  </sheetPr>
  <dimension ref="A1:H27"/>
  <sheetViews>
    <sheetView tabSelected="1" topLeftCell="A5" zoomScale="115" zoomScaleNormal="115" workbookViewId="0">
      <selection activeCell="A22" sqref="A22"/>
    </sheetView>
  </sheetViews>
  <sheetFormatPr defaultColWidth="8.875" defaultRowHeight="11.25"/>
  <cols>
    <col min="1" max="1" width="30.875" style="140" customWidth="1"/>
    <col min="2" max="8" width="15.875" style="140" customWidth="1"/>
    <col min="9" max="16384" width="8.875" style="140"/>
  </cols>
  <sheetData>
    <row r="1" spans="1:8" s="139" customFormat="1" ht="21">
      <c r="A1" s="206" t="s">
        <v>322</v>
      </c>
    </row>
    <row r="2" spans="1:8" s="139" customFormat="1" ht="21">
      <c r="A2" s="206" t="s">
        <v>323</v>
      </c>
    </row>
    <row r="3" spans="1:8" s="139" customFormat="1" ht="21">
      <c r="A3" s="205" t="s">
        <v>324</v>
      </c>
    </row>
    <row r="4" spans="1:8" ht="21">
      <c r="A4" s="205" t="s">
        <v>320</v>
      </c>
      <c r="B4" s="139"/>
      <c r="C4" s="139"/>
      <c r="D4" s="139"/>
      <c r="E4" s="139"/>
      <c r="F4" s="139"/>
      <c r="G4" s="139"/>
      <c r="H4" s="139"/>
    </row>
    <row r="5" spans="1:8" ht="13.5">
      <c r="A5" s="141" t="s">
        <v>0</v>
      </c>
      <c r="B5" s="141"/>
      <c r="C5" s="141"/>
      <c r="D5" s="141"/>
      <c r="E5" s="141"/>
      <c r="F5" s="141"/>
      <c r="G5" s="141"/>
      <c r="H5" s="142" t="s">
        <v>305</v>
      </c>
    </row>
    <row r="6" spans="1:8" ht="13.5">
      <c r="A6" s="141" t="s">
        <v>304</v>
      </c>
      <c r="B6" s="141"/>
      <c r="C6" s="141"/>
      <c r="D6" s="141"/>
      <c r="E6" s="141"/>
      <c r="F6" s="141"/>
      <c r="G6" s="141"/>
      <c r="H6" s="141"/>
    </row>
    <row r="7" spans="1:8" ht="13.5">
      <c r="A7" s="141"/>
      <c r="B7" s="141"/>
      <c r="C7" s="141"/>
      <c r="D7" s="141"/>
      <c r="E7" s="141"/>
      <c r="F7" s="141"/>
      <c r="G7" s="141"/>
      <c r="H7" s="142" t="s">
        <v>8</v>
      </c>
    </row>
    <row r="8" spans="1:8" ht="33.75">
      <c r="A8" s="143" t="s">
        <v>9</v>
      </c>
      <c r="B8" s="144" t="s">
        <v>297</v>
      </c>
      <c r="C8" s="144" t="s">
        <v>298</v>
      </c>
      <c r="D8" s="144" t="s">
        <v>299</v>
      </c>
      <c r="E8" s="144" t="s">
        <v>300</v>
      </c>
      <c r="F8" s="144" t="s">
        <v>301</v>
      </c>
      <c r="G8" s="144" t="s">
        <v>302</v>
      </c>
      <c r="H8" s="144" t="s">
        <v>303</v>
      </c>
    </row>
    <row r="9" spans="1:8">
      <c r="A9" s="145" t="s">
        <v>285</v>
      </c>
      <c r="B9" s="146">
        <v>382062347</v>
      </c>
      <c r="C9" s="146">
        <v>3704952</v>
      </c>
      <c r="D9" s="146">
        <v>1414499</v>
      </c>
      <c r="E9" s="146">
        <v>384352799</v>
      </c>
      <c r="F9" s="146">
        <v>129543528</v>
      </c>
      <c r="G9" s="146">
        <v>4331700</v>
      </c>
      <c r="H9" s="146">
        <v>254809271</v>
      </c>
    </row>
    <row r="10" spans="1:8">
      <c r="A10" s="145" t="s">
        <v>286</v>
      </c>
      <c r="B10" s="146">
        <v>170591336</v>
      </c>
      <c r="C10" s="146">
        <v>434314</v>
      </c>
      <c r="D10" s="146">
        <v>148004</v>
      </c>
      <c r="E10" s="146">
        <v>170877646</v>
      </c>
      <c r="F10" s="146" t="s">
        <v>288</v>
      </c>
      <c r="G10" s="146" t="s">
        <v>288</v>
      </c>
      <c r="H10" s="146">
        <v>170877646</v>
      </c>
    </row>
    <row r="11" spans="1:8">
      <c r="A11" s="145" t="s">
        <v>287</v>
      </c>
      <c r="B11" s="146" t="s">
        <v>288</v>
      </c>
      <c r="C11" s="146" t="s">
        <v>288</v>
      </c>
      <c r="D11" s="146" t="s">
        <v>288</v>
      </c>
      <c r="E11" s="146" t="s">
        <v>288</v>
      </c>
      <c r="F11" s="146" t="s">
        <v>288</v>
      </c>
      <c r="G11" s="146" t="s">
        <v>288</v>
      </c>
      <c r="H11" s="146" t="s">
        <v>288</v>
      </c>
    </row>
    <row r="12" spans="1:8">
      <c r="A12" s="145" t="s">
        <v>289</v>
      </c>
      <c r="B12" s="146">
        <v>183079776</v>
      </c>
      <c r="C12" s="146">
        <v>2013637</v>
      </c>
      <c r="D12" s="146">
        <v>316139</v>
      </c>
      <c r="E12" s="146">
        <v>184777275</v>
      </c>
      <c r="F12" s="146">
        <v>117031371</v>
      </c>
      <c r="G12" s="146">
        <v>3560138</v>
      </c>
      <c r="H12" s="146">
        <v>67745904</v>
      </c>
    </row>
    <row r="13" spans="1:8">
      <c r="A13" s="145" t="s">
        <v>290</v>
      </c>
      <c r="B13" s="146">
        <v>28296758</v>
      </c>
      <c r="C13" s="146">
        <v>36117</v>
      </c>
      <c r="D13" s="146">
        <v>42954</v>
      </c>
      <c r="E13" s="146">
        <v>28289922</v>
      </c>
      <c r="F13" s="146">
        <v>12512157</v>
      </c>
      <c r="G13" s="146">
        <v>771562</v>
      </c>
      <c r="H13" s="146">
        <v>15777764</v>
      </c>
    </row>
    <row r="14" spans="1:8">
      <c r="A14" s="145" t="s">
        <v>291</v>
      </c>
      <c r="B14" s="146" t="s">
        <v>288</v>
      </c>
      <c r="C14" s="146" t="s">
        <v>288</v>
      </c>
      <c r="D14" s="146" t="s">
        <v>288</v>
      </c>
      <c r="E14" s="146" t="s">
        <v>288</v>
      </c>
      <c r="F14" s="146" t="s">
        <v>288</v>
      </c>
      <c r="G14" s="146" t="s">
        <v>288</v>
      </c>
      <c r="H14" s="146" t="s">
        <v>288</v>
      </c>
    </row>
    <row r="15" spans="1:8">
      <c r="A15" s="145" t="s">
        <v>292</v>
      </c>
      <c r="B15" s="146" t="s">
        <v>288</v>
      </c>
      <c r="C15" s="146" t="s">
        <v>288</v>
      </c>
      <c r="D15" s="146" t="s">
        <v>288</v>
      </c>
      <c r="E15" s="146" t="s">
        <v>288</v>
      </c>
      <c r="F15" s="146" t="s">
        <v>288</v>
      </c>
      <c r="G15" s="146" t="s">
        <v>288</v>
      </c>
      <c r="H15" s="146" t="s">
        <v>288</v>
      </c>
    </row>
    <row r="16" spans="1:8">
      <c r="A16" s="145" t="s">
        <v>293</v>
      </c>
      <c r="B16" s="146" t="s">
        <v>288</v>
      </c>
      <c r="C16" s="146" t="s">
        <v>288</v>
      </c>
      <c r="D16" s="146" t="s">
        <v>288</v>
      </c>
      <c r="E16" s="146" t="s">
        <v>288</v>
      </c>
      <c r="F16" s="146" t="s">
        <v>288</v>
      </c>
      <c r="G16" s="146" t="s">
        <v>288</v>
      </c>
      <c r="H16" s="146" t="s">
        <v>288</v>
      </c>
    </row>
    <row r="17" spans="1:8">
      <c r="A17" s="145" t="s">
        <v>306</v>
      </c>
      <c r="B17" s="146" t="s">
        <v>288</v>
      </c>
      <c r="C17" s="146" t="s">
        <v>288</v>
      </c>
      <c r="D17" s="146" t="s">
        <v>288</v>
      </c>
      <c r="E17" s="146" t="s">
        <v>288</v>
      </c>
      <c r="F17" s="146" t="s">
        <v>288</v>
      </c>
      <c r="G17" s="146" t="s">
        <v>288</v>
      </c>
      <c r="H17" s="146" t="s">
        <v>288</v>
      </c>
    </row>
    <row r="18" spans="1:8">
      <c r="A18" s="145" t="s">
        <v>294</v>
      </c>
      <c r="B18" s="146">
        <v>94477</v>
      </c>
      <c r="C18" s="146">
        <v>1220883</v>
      </c>
      <c r="D18" s="146">
        <v>907403</v>
      </c>
      <c r="E18" s="146">
        <v>407957</v>
      </c>
      <c r="F18" s="146" t="s">
        <v>288</v>
      </c>
      <c r="G18" s="146" t="s">
        <v>288</v>
      </c>
      <c r="H18" s="146">
        <v>407957</v>
      </c>
    </row>
    <row r="19" spans="1:8">
      <c r="A19" s="145" t="s">
        <v>295</v>
      </c>
      <c r="B19" s="146">
        <v>257593068</v>
      </c>
      <c r="C19" s="146">
        <v>4156143</v>
      </c>
      <c r="D19" s="146">
        <v>1753939</v>
      </c>
      <c r="E19" s="146">
        <v>259995273</v>
      </c>
      <c r="F19" s="146">
        <v>89093831</v>
      </c>
      <c r="G19" s="146">
        <v>3699541</v>
      </c>
      <c r="H19" s="146">
        <v>170901441</v>
      </c>
    </row>
    <row r="20" spans="1:8">
      <c r="A20" s="145" t="s">
        <v>307</v>
      </c>
      <c r="B20" s="146">
        <v>85452934</v>
      </c>
      <c r="C20" s="146">
        <v>1680995</v>
      </c>
      <c r="D20" s="146">
        <v>797477</v>
      </c>
      <c r="E20" s="146">
        <v>86336452</v>
      </c>
      <c r="F20" s="146" t="s">
        <v>288</v>
      </c>
      <c r="G20" s="146" t="s">
        <v>288</v>
      </c>
      <c r="H20" s="146">
        <v>86336452</v>
      </c>
    </row>
    <row r="21" spans="1:8">
      <c r="A21" s="145" t="s">
        <v>308</v>
      </c>
      <c r="B21" s="146">
        <v>196463</v>
      </c>
      <c r="C21" s="146" t="s">
        <v>288</v>
      </c>
      <c r="D21" s="146" t="s">
        <v>288</v>
      </c>
      <c r="E21" s="146">
        <v>196463</v>
      </c>
      <c r="F21" s="146">
        <v>135990</v>
      </c>
      <c r="G21" s="146">
        <v>3501</v>
      </c>
      <c r="H21" s="146">
        <v>60473</v>
      </c>
    </row>
    <row r="22" spans="1:8">
      <c r="A22" s="145" t="s">
        <v>309</v>
      </c>
      <c r="B22" s="146">
        <v>170149953</v>
      </c>
      <c r="C22" s="146">
        <v>1401512</v>
      </c>
      <c r="D22" s="146">
        <v>298893</v>
      </c>
      <c r="E22" s="146">
        <v>171252571</v>
      </c>
      <c r="F22" s="146">
        <v>88957841</v>
      </c>
      <c r="G22" s="146">
        <v>3696040</v>
      </c>
      <c r="H22" s="146">
        <v>82294730</v>
      </c>
    </row>
    <row r="23" spans="1:8">
      <c r="A23" s="145" t="s">
        <v>310</v>
      </c>
      <c r="B23" s="146">
        <v>1793718</v>
      </c>
      <c r="C23" s="146">
        <v>1073637</v>
      </c>
      <c r="D23" s="146">
        <v>657569</v>
      </c>
      <c r="E23" s="146">
        <v>2209786</v>
      </c>
      <c r="F23" s="146" t="s">
        <v>288</v>
      </c>
      <c r="G23" s="146" t="s">
        <v>288</v>
      </c>
      <c r="H23" s="146">
        <v>2209786</v>
      </c>
    </row>
    <row r="24" spans="1:8">
      <c r="A24" s="145" t="s">
        <v>296</v>
      </c>
      <c r="B24" s="146">
        <v>4651821</v>
      </c>
      <c r="C24" s="146">
        <v>133433</v>
      </c>
      <c r="D24" s="146">
        <v>76500</v>
      </c>
      <c r="E24" s="146">
        <v>4708754</v>
      </c>
      <c r="F24" s="146">
        <v>3261495</v>
      </c>
      <c r="G24" s="146">
        <v>559556</v>
      </c>
      <c r="H24" s="146">
        <v>1447258</v>
      </c>
    </row>
    <row r="25" spans="1:8">
      <c r="A25" s="145" t="s">
        <v>7</v>
      </c>
      <c r="B25" s="146">
        <v>644307236</v>
      </c>
      <c r="C25" s="146">
        <v>7994528</v>
      </c>
      <c r="D25" s="146">
        <v>3244938</v>
      </c>
      <c r="E25" s="146">
        <v>649056826</v>
      </c>
      <c r="F25" s="146">
        <v>221898855</v>
      </c>
      <c r="G25" s="146">
        <v>8590797</v>
      </c>
      <c r="H25" s="146">
        <v>427157971</v>
      </c>
    </row>
    <row r="27" spans="1:8">
      <c r="A27" s="140" t="s">
        <v>311</v>
      </c>
    </row>
  </sheetData>
  <phoneticPr fontId="6"/>
  <pageMargins left="0.39370078740157483" right="0.39370078740157483" top="0.78740157480314965" bottom="0.39370078740157483" header="0.19685039370078741" footer="0.19685039370078741"/>
  <pageSetup paperSize="9" scale="9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3525-54DD-4AEF-80C9-C7B4E15D478F}">
  <sheetPr>
    <pageSetUpPr fitToPage="1"/>
  </sheetPr>
  <dimension ref="B1:I19"/>
  <sheetViews>
    <sheetView view="pageBreakPreview" zoomScaleNormal="100" zoomScaleSheetLayoutView="100" workbookViewId="0"/>
  </sheetViews>
  <sheetFormatPr defaultColWidth="9" defaultRowHeight="14.25"/>
  <cols>
    <col min="1" max="1" width="5.125" style="5" customWidth="1"/>
    <col min="2" max="7" width="16.625" style="5" customWidth="1"/>
    <col min="8" max="8" width="0.875" style="5" customWidth="1"/>
    <col min="9" max="9" width="9.375" style="5" customWidth="1"/>
    <col min="10" max="16384" width="9" style="5"/>
  </cols>
  <sheetData>
    <row r="1" spans="2:9" ht="13.5" customHeight="1">
      <c r="G1" s="173"/>
    </row>
    <row r="2" spans="2:9" ht="24.75" customHeight="1">
      <c r="B2" s="203" t="s">
        <v>141</v>
      </c>
      <c r="G2" s="174"/>
    </row>
    <row r="3" spans="2:9">
      <c r="B3" s="171" t="s">
        <v>0</v>
      </c>
      <c r="C3" s="171"/>
      <c r="D3" s="171"/>
      <c r="E3" s="171"/>
      <c r="F3" s="171"/>
      <c r="G3" s="172" t="s">
        <v>305</v>
      </c>
      <c r="H3" s="171"/>
      <c r="I3" s="172"/>
    </row>
    <row r="4" spans="2:9">
      <c r="B4" s="171" t="s">
        <v>304</v>
      </c>
      <c r="C4" s="171"/>
      <c r="D4" s="171"/>
      <c r="E4" s="171"/>
      <c r="F4" s="171"/>
      <c r="G4" s="171"/>
      <c r="H4" s="171"/>
      <c r="I4" s="171"/>
    </row>
    <row r="5" spans="2:9" ht="15.75" customHeight="1">
      <c r="B5" s="168"/>
      <c r="G5" s="142" t="s">
        <v>12</v>
      </c>
    </row>
    <row r="6" spans="2:9" s="66" customFormat="1" ht="12">
      <c r="B6" s="258" t="s">
        <v>13</v>
      </c>
      <c r="C6" s="258" t="s">
        <v>125</v>
      </c>
      <c r="D6" s="258" t="s">
        <v>126</v>
      </c>
      <c r="E6" s="260" t="s">
        <v>127</v>
      </c>
      <c r="F6" s="261"/>
      <c r="G6" s="258" t="s">
        <v>128</v>
      </c>
      <c r="H6" s="175"/>
      <c r="I6" s="175"/>
    </row>
    <row r="7" spans="2:9" s="66" customFormat="1" ht="12">
      <c r="B7" s="259"/>
      <c r="C7" s="259"/>
      <c r="D7" s="259"/>
      <c r="E7" s="6" t="s">
        <v>129</v>
      </c>
      <c r="F7" s="6" t="s">
        <v>23</v>
      </c>
      <c r="G7" s="259"/>
      <c r="H7" s="175"/>
      <c r="I7" s="175"/>
    </row>
    <row r="8" spans="2:9" s="66" customFormat="1" ht="21.95" customHeight="1">
      <c r="B8" s="217" t="s">
        <v>130</v>
      </c>
      <c r="C8" s="218"/>
      <c r="D8" s="218"/>
      <c r="E8" s="218"/>
      <c r="F8" s="218"/>
      <c r="G8" s="219"/>
      <c r="H8" s="175"/>
      <c r="I8" s="175"/>
    </row>
    <row r="9" spans="2:9" s="66" customFormat="1" ht="21.95" customHeight="1">
      <c r="B9" s="67" t="s">
        <v>131</v>
      </c>
      <c r="C9" s="68">
        <v>0</v>
      </c>
      <c r="D9" s="68"/>
      <c r="E9" s="68">
        <v>0</v>
      </c>
      <c r="F9" s="68">
        <v>0</v>
      </c>
      <c r="G9" s="7">
        <f>IFERROR(C9+D9-E9-F9,"")</f>
        <v>0</v>
      </c>
      <c r="H9" s="175"/>
      <c r="I9" s="175"/>
    </row>
    <row r="10" spans="2:9" s="66" customFormat="1" ht="21.95" customHeight="1">
      <c r="B10" s="67" t="s">
        <v>132</v>
      </c>
      <c r="C10" s="68">
        <v>-132995</v>
      </c>
      <c r="D10" s="68">
        <v>-34173</v>
      </c>
      <c r="E10" s="68">
        <v>-54630</v>
      </c>
      <c r="F10" s="68">
        <v>0</v>
      </c>
      <c r="G10" s="7">
        <f>IFERROR(C10+D10-E10-F10,"")</f>
        <v>-112538</v>
      </c>
      <c r="H10" s="175"/>
      <c r="I10" s="175"/>
    </row>
    <row r="11" spans="2:9" s="66" customFormat="1" ht="21.95" customHeight="1">
      <c r="B11" s="217" t="s">
        <v>133</v>
      </c>
      <c r="C11" s="256"/>
      <c r="D11" s="256"/>
      <c r="E11" s="256"/>
      <c r="F11" s="256"/>
      <c r="G11" s="257"/>
      <c r="H11" s="175"/>
      <c r="I11" s="175"/>
    </row>
    <row r="12" spans="2:9" s="66" customFormat="1" ht="21.95" customHeight="1">
      <c r="B12" s="67" t="s">
        <v>132</v>
      </c>
      <c r="C12" s="68">
        <v>-45412</v>
      </c>
      <c r="D12" s="68"/>
      <c r="E12" s="68">
        <v>-5441</v>
      </c>
      <c r="F12" s="68">
        <v>0</v>
      </c>
      <c r="G12" s="7">
        <f>IFERROR(C12+D12-E12-F12,"")</f>
        <v>-39971</v>
      </c>
      <c r="H12" s="175"/>
      <c r="I12" s="175"/>
    </row>
    <row r="13" spans="2:9" s="66" customFormat="1" ht="21.95" customHeight="1">
      <c r="B13" s="217" t="s">
        <v>134</v>
      </c>
      <c r="C13" s="256"/>
      <c r="D13" s="256"/>
      <c r="E13" s="256"/>
      <c r="F13" s="256"/>
      <c r="G13" s="257"/>
      <c r="H13" s="175"/>
      <c r="I13" s="175"/>
    </row>
    <row r="14" spans="2:9" s="66" customFormat="1" ht="21.95" customHeight="1">
      <c r="B14" s="67" t="s">
        <v>135</v>
      </c>
      <c r="C14" s="68">
        <v>7165474</v>
      </c>
      <c r="D14" s="68">
        <v>0</v>
      </c>
      <c r="E14" s="68">
        <v>0</v>
      </c>
      <c r="F14" s="68">
        <v>66651</v>
      </c>
      <c r="G14" s="7">
        <f>IFERROR(C14+D14-E14-F14,"")</f>
        <v>7098823</v>
      </c>
      <c r="H14" s="175"/>
      <c r="I14" s="175"/>
    </row>
    <row r="15" spans="2:9" s="66" customFormat="1" ht="21.95" customHeight="1">
      <c r="B15" s="67" t="s">
        <v>136</v>
      </c>
      <c r="C15" s="68">
        <v>4249</v>
      </c>
      <c r="D15" s="68">
        <v>0</v>
      </c>
      <c r="E15" s="68">
        <v>0</v>
      </c>
      <c r="F15" s="68">
        <v>0</v>
      </c>
      <c r="G15" s="7">
        <f>IFERROR(C15+D15-E15-F15,"")</f>
        <v>4249</v>
      </c>
      <c r="H15" s="175"/>
      <c r="I15" s="175"/>
    </row>
    <row r="16" spans="2:9" s="66" customFormat="1" ht="21.95" customHeight="1">
      <c r="B16" s="217" t="s">
        <v>137</v>
      </c>
      <c r="C16" s="256"/>
      <c r="D16" s="256"/>
      <c r="E16" s="256"/>
      <c r="F16" s="256"/>
      <c r="G16" s="257"/>
      <c r="H16" s="175"/>
      <c r="I16" s="175"/>
    </row>
    <row r="17" spans="2:9" s="66" customFormat="1" ht="21.95" customHeight="1">
      <c r="B17" s="67" t="s">
        <v>138</v>
      </c>
      <c r="C17" s="68">
        <v>1241587</v>
      </c>
      <c r="D17" s="68">
        <v>1348870</v>
      </c>
      <c r="E17" s="68">
        <v>1241587</v>
      </c>
      <c r="F17" s="68">
        <v>0</v>
      </c>
      <c r="G17" s="7">
        <f>IFERROR(C17+D17-E17-F17,"")</f>
        <v>1348870</v>
      </c>
      <c r="H17" s="175"/>
      <c r="I17" s="175"/>
    </row>
    <row r="18" spans="2:9" s="66" customFormat="1" ht="21.95" customHeight="1">
      <c r="B18" s="69" t="s">
        <v>24</v>
      </c>
      <c r="C18" s="7">
        <f>IFERROR(SUM(C8:C17),"")</f>
        <v>8232903</v>
      </c>
      <c r="D18" s="7">
        <f t="shared" ref="D18:G18" si="0">IFERROR(SUM(D8:D17),"")</f>
        <v>1314697</v>
      </c>
      <c r="E18" s="7">
        <f t="shared" si="0"/>
        <v>1181516</v>
      </c>
      <c r="F18" s="7">
        <f t="shared" si="0"/>
        <v>66651</v>
      </c>
      <c r="G18" s="7">
        <f t="shared" si="0"/>
        <v>8299433</v>
      </c>
      <c r="H18" s="175"/>
      <c r="I18" s="175"/>
    </row>
    <row r="19" spans="2:9" ht="5.25" customHeight="1"/>
  </sheetData>
  <mergeCells count="9">
    <mergeCell ref="B8:G8"/>
    <mergeCell ref="B11:G11"/>
    <mergeCell ref="B13:G13"/>
    <mergeCell ref="B16:G16"/>
    <mergeCell ref="B6:B7"/>
    <mergeCell ref="C6:C7"/>
    <mergeCell ref="D6:D7"/>
    <mergeCell ref="E6:F6"/>
    <mergeCell ref="G6:G7"/>
  </mergeCells>
  <phoneticPr fontId="2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DCFA4-776C-4915-9D81-3B6FB8AF2F26}">
  <dimension ref="A1:K27"/>
  <sheetViews>
    <sheetView view="pageBreakPreview" zoomScaleNormal="100" zoomScaleSheetLayoutView="100" workbookViewId="0"/>
  </sheetViews>
  <sheetFormatPr defaultColWidth="9" defaultRowHeight="14.25"/>
  <cols>
    <col min="1" max="1" width="3.625" style="5" customWidth="1"/>
    <col min="2" max="2" width="14.625" style="5" customWidth="1"/>
    <col min="3" max="3" width="5.625" style="5" customWidth="1"/>
    <col min="4" max="4" width="22.375" style="5" customWidth="1"/>
    <col min="5" max="5" width="8.125" style="5" customWidth="1"/>
    <col min="6" max="6" width="10.5" style="5" customWidth="1"/>
    <col min="7" max="7" width="6" style="5" customWidth="1"/>
    <col min="8" max="8" width="4.125" style="5" customWidth="1"/>
    <col min="9" max="9" width="8.125" style="5" customWidth="1"/>
    <col min="10" max="10" width="12.125" style="5" customWidth="1"/>
    <col min="11" max="11" width="1" style="5" customWidth="1"/>
    <col min="12" max="12" width="1.5" style="5" customWidth="1"/>
    <col min="13" max="16384" width="9" style="5"/>
  </cols>
  <sheetData>
    <row r="1" spans="1:11" ht="13.5" customHeight="1"/>
    <row r="2" spans="1:11" ht="24" customHeight="1">
      <c r="A2" s="46"/>
      <c r="B2" s="1" t="s">
        <v>139</v>
      </c>
      <c r="C2" s="46"/>
      <c r="D2" s="46"/>
      <c r="E2" s="46"/>
      <c r="F2" s="46"/>
      <c r="G2" s="46"/>
      <c r="H2" s="46"/>
      <c r="I2" s="46"/>
      <c r="J2" s="176"/>
      <c r="K2" s="46"/>
    </row>
    <row r="3" spans="1:11" ht="21">
      <c r="A3" s="46"/>
      <c r="B3" s="1" t="s">
        <v>140</v>
      </c>
      <c r="C3" s="47"/>
      <c r="D3" s="47"/>
      <c r="E3" s="46"/>
      <c r="F3" s="46"/>
      <c r="G3" s="46"/>
      <c r="H3" s="46"/>
      <c r="I3" s="297"/>
      <c r="J3" s="298"/>
      <c r="K3" s="46"/>
    </row>
    <row r="4" spans="1:11" ht="18" customHeight="1">
      <c r="A4" s="46"/>
      <c r="B4" s="171" t="s">
        <v>0</v>
      </c>
      <c r="C4" s="171"/>
      <c r="D4" s="171"/>
      <c r="E4" s="171"/>
      <c r="F4" s="171"/>
      <c r="G4" s="171"/>
      <c r="H4" s="171"/>
      <c r="I4" s="172"/>
      <c r="J4" s="172" t="s">
        <v>305</v>
      </c>
      <c r="K4" s="46"/>
    </row>
    <row r="5" spans="1:11" ht="18" customHeight="1">
      <c r="A5" s="46"/>
      <c r="B5" s="171" t="s">
        <v>304</v>
      </c>
      <c r="C5" s="171"/>
      <c r="D5" s="171"/>
      <c r="E5" s="171"/>
      <c r="F5" s="171"/>
      <c r="G5" s="171"/>
      <c r="H5" s="171"/>
      <c r="I5" s="171"/>
      <c r="J5" s="176"/>
      <c r="K5" s="46"/>
    </row>
    <row r="6" spans="1:11" ht="15" customHeight="1">
      <c r="A6" s="46"/>
      <c r="B6" s="169"/>
      <c r="C6" s="47"/>
      <c r="D6" s="47"/>
      <c r="E6" s="46"/>
      <c r="F6" s="46"/>
      <c r="G6" s="46"/>
      <c r="H6" s="46"/>
      <c r="I6" s="208"/>
      <c r="J6" s="208" t="s">
        <v>12</v>
      </c>
      <c r="K6" s="46"/>
    </row>
    <row r="7" spans="1:11" ht="16.5">
      <c r="A7" s="46"/>
      <c r="B7" s="299" t="s">
        <v>95</v>
      </c>
      <c r="C7" s="299"/>
      <c r="D7" s="135" t="s">
        <v>96</v>
      </c>
      <c r="E7" s="299" t="s">
        <v>97</v>
      </c>
      <c r="F7" s="299"/>
      <c r="G7" s="300" t="s">
        <v>98</v>
      </c>
      <c r="H7" s="299"/>
      <c r="I7" s="299" t="s">
        <v>99</v>
      </c>
      <c r="J7" s="299"/>
      <c r="K7" s="46"/>
    </row>
    <row r="8" spans="1:11" ht="16.5" hidden="1">
      <c r="A8" s="46" t="s">
        <v>28</v>
      </c>
      <c r="B8" s="48"/>
      <c r="C8" s="49"/>
      <c r="D8" s="50"/>
      <c r="E8" s="51"/>
      <c r="F8" s="52"/>
      <c r="G8" s="53"/>
      <c r="H8" s="52"/>
      <c r="I8" s="51"/>
      <c r="J8" s="52"/>
      <c r="K8" s="46"/>
    </row>
    <row r="9" spans="1:11" ht="16.5">
      <c r="A9" s="46"/>
      <c r="B9" s="287" t="s">
        <v>100</v>
      </c>
      <c r="C9" s="288"/>
      <c r="D9" s="54" t="s">
        <v>101</v>
      </c>
      <c r="E9" s="293"/>
      <c r="F9" s="294"/>
      <c r="G9" s="295"/>
      <c r="H9" s="296"/>
      <c r="I9" s="293"/>
      <c r="J9" s="294"/>
      <c r="K9" s="46"/>
    </row>
    <row r="10" spans="1:11" ht="16.5" hidden="1">
      <c r="A10" s="46" t="s">
        <v>46</v>
      </c>
      <c r="B10" s="289"/>
      <c r="C10" s="290"/>
      <c r="D10" s="50"/>
      <c r="E10" s="51"/>
      <c r="F10" s="52"/>
      <c r="G10" s="55"/>
      <c r="H10" s="56"/>
      <c r="I10" s="51"/>
      <c r="J10" s="52"/>
      <c r="K10" s="46"/>
    </row>
    <row r="11" spans="1:11" ht="16.5">
      <c r="A11" s="46"/>
      <c r="B11" s="291"/>
      <c r="C11" s="292"/>
      <c r="D11" s="57" t="s">
        <v>102</v>
      </c>
      <c r="E11" s="268"/>
      <c r="F11" s="269"/>
      <c r="G11" s="270">
        <f>IFERROR(SUM(G8:G10),"")</f>
        <v>0</v>
      </c>
      <c r="H11" s="271"/>
      <c r="I11" s="268"/>
      <c r="J11" s="269"/>
      <c r="K11" s="46"/>
    </row>
    <row r="12" spans="1:11" ht="16.5" hidden="1">
      <c r="A12" s="46" t="s">
        <v>28</v>
      </c>
      <c r="B12" s="132"/>
      <c r="C12" s="133"/>
      <c r="D12" s="50"/>
      <c r="E12" s="51"/>
      <c r="F12" s="52"/>
      <c r="G12" s="55"/>
      <c r="H12" s="56"/>
      <c r="I12" s="51"/>
      <c r="J12" s="52"/>
      <c r="K12" s="46"/>
    </row>
    <row r="13" spans="1:11" ht="16.5" hidden="1">
      <c r="A13" s="46"/>
      <c r="B13" s="277" t="s">
        <v>103</v>
      </c>
      <c r="C13" s="278"/>
      <c r="D13" s="58"/>
      <c r="E13" s="283"/>
      <c r="F13" s="284"/>
      <c r="G13" s="274"/>
      <c r="H13" s="275"/>
      <c r="I13" s="285"/>
      <c r="J13" s="286"/>
      <c r="K13" s="46"/>
    </row>
    <row r="14" spans="1:11" ht="16.5">
      <c r="A14" s="46"/>
      <c r="B14" s="279"/>
      <c r="C14" s="280"/>
      <c r="D14" s="58" t="s">
        <v>104</v>
      </c>
      <c r="E14" s="276" t="s">
        <v>105</v>
      </c>
      <c r="F14" s="252"/>
      <c r="G14" s="274">
        <v>3809524</v>
      </c>
      <c r="H14" s="275"/>
      <c r="I14" s="272" t="s">
        <v>106</v>
      </c>
      <c r="J14" s="273"/>
      <c r="K14" s="46"/>
    </row>
    <row r="15" spans="1:11" ht="33">
      <c r="A15" s="46"/>
      <c r="B15" s="279"/>
      <c r="C15" s="280"/>
      <c r="D15" s="59" t="s">
        <v>107</v>
      </c>
      <c r="E15" s="272" t="s">
        <v>108</v>
      </c>
      <c r="F15" s="273"/>
      <c r="G15" s="274">
        <v>3291080</v>
      </c>
      <c r="H15" s="275"/>
      <c r="I15" s="276" t="s">
        <v>109</v>
      </c>
      <c r="J15" s="252"/>
      <c r="K15" s="46"/>
    </row>
    <row r="16" spans="1:11" ht="16.5">
      <c r="A16" s="46"/>
      <c r="B16" s="279"/>
      <c r="C16" s="280"/>
      <c r="D16" s="59" t="s">
        <v>110</v>
      </c>
      <c r="E16" s="276" t="s">
        <v>111</v>
      </c>
      <c r="F16" s="252"/>
      <c r="G16" s="274">
        <v>2792579</v>
      </c>
      <c r="H16" s="275"/>
      <c r="I16" s="276" t="s">
        <v>112</v>
      </c>
      <c r="J16" s="252"/>
      <c r="K16" s="46"/>
    </row>
    <row r="17" spans="1:11" ht="33">
      <c r="A17" s="46"/>
      <c r="B17" s="279"/>
      <c r="C17" s="280"/>
      <c r="D17" s="59" t="s">
        <v>113</v>
      </c>
      <c r="E17" s="276" t="s">
        <v>111</v>
      </c>
      <c r="F17" s="252"/>
      <c r="G17" s="274">
        <v>2154336</v>
      </c>
      <c r="H17" s="275"/>
      <c r="I17" s="276" t="s">
        <v>114</v>
      </c>
      <c r="J17" s="252"/>
      <c r="K17" s="46"/>
    </row>
    <row r="18" spans="1:11" ht="16.5">
      <c r="A18" s="46"/>
      <c r="B18" s="279"/>
      <c r="C18" s="280"/>
      <c r="D18" s="58" t="s">
        <v>115</v>
      </c>
      <c r="E18" s="131" t="s">
        <v>116</v>
      </c>
      <c r="F18" s="127"/>
      <c r="G18" s="274">
        <v>2136056</v>
      </c>
      <c r="H18" s="275"/>
      <c r="I18" s="131" t="s">
        <v>117</v>
      </c>
      <c r="J18" s="127"/>
      <c r="K18" s="46"/>
    </row>
    <row r="19" spans="1:11" ht="16.5">
      <c r="A19" s="46"/>
      <c r="B19" s="279"/>
      <c r="C19" s="280"/>
      <c r="D19" s="58" t="s">
        <v>118</v>
      </c>
      <c r="E19" s="272" t="s">
        <v>119</v>
      </c>
      <c r="F19" s="273"/>
      <c r="G19" s="274">
        <v>1608423</v>
      </c>
      <c r="H19" s="275"/>
      <c r="I19" s="272" t="s">
        <v>120</v>
      </c>
      <c r="J19" s="273"/>
      <c r="K19" s="46"/>
    </row>
    <row r="20" spans="1:11" ht="33">
      <c r="A20" s="46"/>
      <c r="B20" s="279"/>
      <c r="C20" s="280"/>
      <c r="D20" s="59" t="s">
        <v>121</v>
      </c>
      <c r="E20" s="272" t="s">
        <v>122</v>
      </c>
      <c r="F20" s="273"/>
      <c r="G20" s="274">
        <v>1061790</v>
      </c>
      <c r="H20" s="275"/>
      <c r="I20" s="272" t="s">
        <v>121</v>
      </c>
      <c r="J20" s="273"/>
      <c r="K20" s="46"/>
    </row>
    <row r="21" spans="1:11" ht="33">
      <c r="A21" s="46"/>
      <c r="B21" s="279"/>
      <c r="C21" s="280"/>
      <c r="D21" s="59" t="s">
        <v>123</v>
      </c>
      <c r="E21" s="272"/>
      <c r="F21" s="273"/>
      <c r="G21" s="274">
        <v>942838</v>
      </c>
      <c r="H21" s="275"/>
      <c r="I21" s="272" t="s">
        <v>114</v>
      </c>
      <c r="J21" s="273"/>
      <c r="K21" s="46"/>
    </row>
    <row r="22" spans="1:11" ht="16.5">
      <c r="A22" s="46"/>
      <c r="B22" s="279"/>
      <c r="C22" s="280"/>
      <c r="D22" s="58" t="s">
        <v>23</v>
      </c>
      <c r="E22" s="276"/>
      <c r="F22" s="252"/>
      <c r="G22" s="274">
        <v>7692032</v>
      </c>
      <c r="H22" s="275"/>
      <c r="I22" s="276"/>
      <c r="J22" s="252"/>
      <c r="K22" s="46"/>
    </row>
    <row r="23" spans="1:11" ht="16.5" hidden="1">
      <c r="A23" s="46" t="s">
        <v>46</v>
      </c>
      <c r="B23" s="279"/>
      <c r="C23" s="280"/>
      <c r="D23" s="60"/>
      <c r="E23" s="61"/>
      <c r="F23" s="62"/>
      <c r="G23" s="63"/>
      <c r="H23" s="64"/>
      <c r="I23" s="124"/>
      <c r="J23" s="125"/>
      <c r="K23" s="46"/>
    </row>
    <row r="24" spans="1:11" ht="16.5">
      <c r="A24" s="46"/>
      <c r="B24" s="281"/>
      <c r="C24" s="282"/>
      <c r="D24" s="126" t="s">
        <v>102</v>
      </c>
      <c r="E24" s="262"/>
      <c r="F24" s="263"/>
      <c r="G24" s="264">
        <f>IFERROR(SUM(G12:G23),"")</f>
        <v>25488658</v>
      </c>
      <c r="H24" s="265"/>
      <c r="I24" s="262"/>
      <c r="J24" s="263"/>
      <c r="K24" s="46"/>
    </row>
    <row r="25" spans="1:11" ht="16.5">
      <c r="A25" s="46"/>
      <c r="B25" s="266" t="s">
        <v>124</v>
      </c>
      <c r="C25" s="267"/>
      <c r="D25" s="65"/>
      <c r="E25" s="268"/>
      <c r="F25" s="269"/>
      <c r="G25" s="270">
        <f>IFERROR(SUM(G11,G24),"")</f>
        <v>25488658</v>
      </c>
      <c r="H25" s="271"/>
      <c r="I25" s="268"/>
      <c r="J25" s="269"/>
      <c r="K25" s="46"/>
    </row>
    <row r="26" spans="1:11" ht="3.7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ht="12" customHeight="1"/>
  </sheetData>
  <mergeCells count="48">
    <mergeCell ref="I3:J3"/>
    <mergeCell ref="B7:C7"/>
    <mergeCell ref="E7:F7"/>
    <mergeCell ref="G7:H7"/>
    <mergeCell ref="I7:J7"/>
    <mergeCell ref="B9:C11"/>
    <mergeCell ref="E9:F9"/>
    <mergeCell ref="G9:H9"/>
    <mergeCell ref="I9:J9"/>
    <mergeCell ref="E11:F11"/>
    <mergeCell ref="G11:H11"/>
    <mergeCell ref="I11:J11"/>
    <mergeCell ref="I15:J15"/>
    <mergeCell ref="E16:F16"/>
    <mergeCell ref="G16:H16"/>
    <mergeCell ref="I16:J16"/>
    <mergeCell ref="E17:F17"/>
    <mergeCell ref="G17:H17"/>
    <mergeCell ref="I17:J17"/>
    <mergeCell ref="G18:H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4:F24"/>
    <mergeCell ref="G24:H24"/>
    <mergeCell ref="I24:J24"/>
    <mergeCell ref="B25:C25"/>
    <mergeCell ref="E25:F25"/>
    <mergeCell ref="G25:H25"/>
    <mergeCell ref="I25:J25"/>
    <mergeCell ref="B13:C24"/>
    <mergeCell ref="E13:F13"/>
    <mergeCell ref="G13:H13"/>
    <mergeCell ref="I13:J13"/>
    <mergeCell ref="E14:F14"/>
    <mergeCell ref="G14:H14"/>
    <mergeCell ref="I14:J14"/>
    <mergeCell ref="E15:F15"/>
    <mergeCell ref="G15:H15"/>
  </mergeCells>
  <phoneticPr fontId="4"/>
  <pageMargins left="0.7" right="0.7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277B-B836-4C66-842D-720EF79EA1A5}">
  <dimension ref="A2:DN73"/>
  <sheetViews>
    <sheetView view="pageBreakPreview" zoomScaleNormal="100" zoomScaleSheetLayoutView="100" workbookViewId="0"/>
  </sheetViews>
  <sheetFormatPr defaultRowHeight="18.75"/>
  <cols>
    <col min="1" max="1" width="2.625" style="21" customWidth="1"/>
    <col min="2" max="2" width="1.25" style="21" customWidth="1"/>
    <col min="3" max="11" width="2.125" style="21" customWidth="1"/>
    <col min="12" max="12" width="18.375" style="21" customWidth="1"/>
    <col min="13" max="13" width="16.25" style="21" customWidth="1"/>
    <col min="14" max="14" width="16.5" style="21" customWidth="1"/>
    <col min="15" max="15" width="18.75" style="21" customWidth="1"/>
    <col min="16" max="16" width="17.5" style="21" customWidth="1"/>
    <col min="17" max="18" width="18.125" style="21" customWidth="1"/>
    <col min="19" max="19" width="16.75" style="21" bestFit="1" customWidth="1"/>
    <col min="20" max="20" width="18.125" style="21" customWidth="1"/>
    <col min="21" max="21" width="3.625" style="21" customWidth="1"/>
    <col min="22" max="16384" width="9" style="21"/>
  </cols>
  <sheetData>
    <row r="2" spans="1:21" ht="21">
      <c r="B2" s="1" t="s">
        <v>56</v>
      </c>
      <c r="C2" s="207"/>
      <c r="M2" s="22"/>
      <c r="N2" s="22"/>
      <c r="O2" s="22"/>
      <c r="P2" s="22"/>
      <c r="Q2" s="22"/>
      <c r="R2" s="22"/>
      <c r="S2" s="22"/>
      <c r="T2" s="23"/>
    </row>
    <row r="3" spans="1:21" s="5" customFormat="1" ht="18" customHeight="1">
      <c r="A3" s="46"/>
      <c r="B3" s="171" t="s">
        <v>0</v>
      </c>
      <c r="C3" s="171"/>
      <c r="D3" s="171"/>
      <c r="E3" s="171"/>
      <c r="F3" s="171"/>
      <c r="G3" s="171"/>
      <c r="H3" s="171"/>
      <c r="I3" s="172"/>
      <c r="J3" s="172"/>
      <c r="K3" s="46"/>
      <c r="T3" s="172" t="s">
        <v>305</v>
      </c>
    </row>
    <row r="4" spans="1:21" s="5" customFormat="1" ht="18" customHeight="1">
      <c r="A4" s="46"/>
      <c r="B4" s="171" t="s">
        <v>304</v>
      </c>
      <c r="C4" s="171"/>
      <c r="D4" s="171"/>
      <c r="E4" s="171"/>
      <c r="F4" s="171"/>
      <c r="G4" s="171"/>
      <c r="H4" s="171"/>
      <c r="I4" s="171"/>
      <c r="J4" s="176"/>
      <c r="K4" s="46"/>
    </row>
    <row r="5" spans="1:21" ht="19.5">
      <c r="C5" s="20"/>
      <c r="M5" s="22"/>
      <c r="N5" s="22"/>
      <c r="O5" s="22"/>
      <c r="P5" s="22"/>
      <c r="Q5" s="22"/>
      <c r="R5" s="22"/>
      <c r="S5" s="134"/>
      <c r="T5" s="142" t="s">
        <v>12</v>
      </c>
    </row>
    <row r="6" spans="1:21" ht="28.5">
      <c r="B6" s="301" t="s">
        <v>57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24" t="s">
        <v>58</v>
      </c>
      <c r="N6" s="24" t="s">
        <v>59</v>
      </c>
      <c r="O6" s="24" t="s">
        <v>60</v>
      </c>
      <c r="P6" s="24" t="s">
        <v>61</v>
      </c>
      <c r="Q6" s="24" t="s">
        <v>62</v>
      </c>
      <c r="R6" s="24" t="s">
        <v>63</v>
      </c>
      <c r="S6" s="24" t="s">
        <v>64</v>
      </c>
      <c r="T6" s="25" t="s">
        <v>65</v>
      </c>
    </row>
    <row r="7" spans="1:21">
      <c r="B7" s="26"/>
      <c r="C7" s="27" t="s">
        <v>66</v>
      </c>
      <c r="D7" s="27"/>
      <c r="E7" s="27"/>
      <c r="F7" s="27"/>
      <c r="G7" s="27"/>
      <c r="H7" s="27"/>
      <c r="I7" s="27"/>
      <c r="J7" s="27"/>
      <c r="K7" s="27"/>
      <c r="L7" s="27"/>
      <c r="M7" s="28">
        <v>11251939</v>
      </c>
      <c r="N7" s="28">
        <v>11196075</v>
      </c>
      <c r="O7" s="28">
        <v>55205261</v>
      </c>
      <c r="P7" s="28">
        <v>13015753</v>
      </c>
      <c r="Q7" s="28">
        <v>1095028</v>
      </c>
      <c r="R7" s="28">
        <v>4001307</v>
      </c>
      <c r="S7" s="28">
        <v>11237917</v>
      </c>
      <c r="T7" s="29">
        <v>107003280</v>
      </c>
    </row>
    <row r="8" spans="1:21">
      <c r="B8" s="26"/>
      <c r="C8" s="27"/>
      <c r="D8" s="27" t="s">
        <v>67</v>
      </c>
      <c r="E8" s="27"/>
      <c r="F8" s="27"/>
      <c r="G8" s="27"/>
      <c r="H8" s="27"/>
      <c r="I8" s="27"/>
      <c r="J8" s="27"/>
      <c r="K8" s="27"/>
      <c r="L8" s="27"/>
      <c r="M8" s="28">
        <v>7758817</v>
      </c>
      <c r="N8" s="28">
        <v>9110531</v>
      </c>
      <c r="O8" s="28">
        <v>15661034</v>
      </c>
      <c r="P8" s="28">
        <v>12002625</v>
      </c>
      <c r="Q8" s="28">
        <v>625851</v>
      </c>
      <c r="R8" s="28">
        <v>164386</v>
      </c>
      <c r="S8" s="28">
        <v>9796037</v>
      </c>
      <c r="T8" s="29">
        <v>55119282</v>
      </c>
    </row>
    <row r="9" spans="1:21">
      <c r="B9" s="26"/>
      <c r="C9" s="27"/>
      <c r="D9" s="27"/>
      <c r="E9" s="27" t="s">
        <v>68</v>
      </c>
      <c r="F9" s="27"/>
      <c r="G9" s="27"/>
      <c r="H9" s="27"/>
      <c r="I9" s="27"/>
      <c r="J9" s="27"/>
      <c r="K9" s="27"/>
      <c r="L9" s="27"/>
      <c r="M9" s="28">
        <v>1588878</v>
      </c>
      <c r="N9" s="28">
        <v>3074810</v>
      </c>
      <c r="O9" s="28">
        <v>5499334</v>
      </c>
      <c r="P9" s="28">
        <v>2224059</v>
      </c>
      <c r="Q9" s="28">
        <v>341758</v>
      </c>
      <c r="R9" s="28">
        <v>45147</v>
      </c>
      <c r="S9" s="28">
        <v>4745569</v>
      </c>
      <c r="T9" s="29">
        <v>17519555</v>
      </c>
    </row>
    <row r="10" spans="1:21">
      <c r="B10" s="26"/>
      <c r="C10" s="27"/>
      <c r="D10" s="27"/>
      <c r="E10" s="27"/>
      <c r="F10" s="27" t="s">
        <v>69</v>
      </c>
      <c r="G10" s="27"/>
      <c r="H10" s="27"/>
      <c r="I10" s="27"/>
      <c r="J10" s="27"/>
      <c r="K10" s="27"/>
      <c r="L10" s="27"/>
      <c r="M10" s="30">
        <v>1433387</v>
      </c>
      <c r="N10" s="30">
        <v>1830263</v>
      </c>
      <c r="O10" s="30">
        <v>4443408</v>
      </c>
      <c r="P10" s="30">
        <v>1914577</v>
      </c>
      <c r="Q10" s="30">
        <v>290225</v>
      </c>
      <c r="R10" s="30">
        <v>267</v>
      </c>
      <c r="S10" s="30">
        <v>3780620</v>
      </c>
      <c r="T10" s="31">
        <v>13692746</v>
      </c>
    </row>
    <row r="11" spans="1:21">
      <c r="B11" s="26"/>
      <c r="C11" s="27"/>
      <c r="D11" s="27"/>
      <c r="E11" s="27"/>
      <c r="F11" s="27" t="s">
        <v>70</v>
      </c>
      <c r="G11" s="27"/>
      <c r="H11" s="27"/>
      <c r="I11" s="27"/>
      <c r="J11" s="27"/>
      <c r="K11" s="27"/>
      <c r="L11" s="27"/>
      <c r="M11" s="30">
        <v>141203</v>
      </c>
      <c r="N11" s="30">
        <v>180299</v>
      </c>
      <c r="O11" s="30">
        <v>437719</v>
      </c>
      <c r="P11" s="30">
        <v>188605</v>
      </c>
      <c r="Q11" s="30">
        <v>28590</v>
      </c>
      <c r="R11" s="30">
        <v>26</v>
      </c>
      <c r="S11" s="30">
        <v>372428</v>
      </c>
      <c r="T11" s="31">
        <v>1348870</v>
      </c>
    </row>
    <row r="12" spans="1:21">
      <c r="B12" s="26"/>
      <c r="C12" s="27"/>
      <c r="D12" s="27"/>
      <c r="E12" s="27"/>
      <c r="F12" s="27" t="s">
        <v>71</v>
      </c>
      <c r="G12" s="27"/>
      <c r="H12" s="27"/>
      <c r="I12" s="27"/>
      <c r="J12" s="27"/>
      <c r="K12" s="27"/>
      <c r="L12" s="27"/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177" t="s">
        <v>288</v>
      </c>
      <c r="U12" s="178"/>
    </row>
    <row r="13" spans="1:21">
      <c r="B13" s="26"/>
      <c r="C13" s="27"/>
      <c r="D13" s="27"/>
      <c r="E13" s="27"/>
      <c r="F13" s="27" t="s">
        <v>10</v>
      </c>
      <c r="G13" s="27"/>
      <c r="H13" s="27"/>
      <c r="I13" s="27"/>
      <c r="J13" s="27"/>
      <c r="K13" s="27"/>
      <c r="L13" s="27"/>
      <c r="M13" s="30">
        <v>14288</v>
      </c>
      <c r="N13" s="30">
        <v>1064249</v>
      </c>
      <c r="O13" s="30">
        <v>618207</v>
      </c>
      <c r="P13" s="30">
        <v>120878</v>
      </c>
      <c r="Q13" s="30">
        <v>22943</v>
      </c>
      <c r="R13" s="30">
        <v>44854</v>
      </c>
      <c r="S13" s="30">
        <v>592521</v>
      </c>
      <c r="T13" s="31">
        <v>2477938</v>
      </c>
    </row>
    <row r="14" spans="1:21">
      <c r="B14" s="26"/>
      <c r="C14" s="27"/>
      <c r="D14" s="27"/>
      <c r="E14" s="27" t="s">
        <v>72</v>
      </c>
      <c r="F14" s="27"/>
      <c r="G14" s="27"/>
      <c r="H14" s="27"/>
      <c r="I14" s="27"/>
      <c r="J14" s="27"/>
      <c r="K14" s="27"/>
      <c r="L14" s="27"/>
      <c r="M14" s="28">
        <v>6151914</v>
      </c>
      <c r="N14" s="28">
        <v>6000497</v>
      </c>
      <c r="O14" s="28">
        <v>8742307</v>
      </c>
      <c r="P14" s="28">
        <v>9613627</v>
      </c>
      <c r="Q14" s="28">
        <v>282813</v>
      </c>
      <c r="R14" s="28">
        <v>118254</v>
      </c>
      <c r="S14" s="28">
        <v>4661869</v>
      </c>
      <c r="T14" s="29">
        <v>35571280</v>
      </c>
    </row>
    <row r="15" spans="1:21">
      <c r="B15" s="26"/>
      <c r="C15" s="27"/>
      <c r="D15" s="27"/>
      <c r="E15" s="27"/>
      <c r="F15" s="27" t="s">
        <v>73</v>
      </c>
      <c r="G15" s="27"/>
      <c r="H15" s="27"/>
      <c r="I15" s="27"/>
      <c r="J15" s="27"/>
      <c r="K15" s="27"/>
      <c r="L15" s="27"/>
      <c r="M15" s="30">
        <v>1403561</v>
      </c>
      <c r="N15" s="30">
        <v>3453185</v>
      </c>
      <c r="O15" s="30">
        <v>8228869</v>
      </c>
      <c r="P15" s="30">
        <v>8233714</v>
      </c>
      <c r="Q15" s="30">
        <v>216637</v>
      </c>
      <c r="R15" s="30">
        <v>66706</v>
      </c>
      <c r="S15" s="30">
        <v>3335209</v>
      </c>
      <c r="T15" s="31">
        <v>24937880</v>
      </c>
    </row>
    <row r="16" spans="1:21">
      <c r="B16" s="26"/>
      <c r="C16" s="27"/>
      <c r="D16" s="27"/>
      <c r="E16" s="27"/>
      <c r="F16" s="27" t="s">
        <v>74</v>
      </c>
      <c r="G16" s="27"/>
      <c r="H16" s="27"/>
      <c r="I16" s="27"/>
      <c r="J16" s="27"/>
      <c r="K16" s="27"/>
      <c r="L16" s="27"/>
      <c r="M16" s="30">
        <v>1055236</v>
      </c>
      <c r="N16" s="30">
        <v>469065</v>
      </c>
      <c r="O16" s="30">
        <v>93070</v>
      </c>
      <c r="P16" s="30">
        <v>240441</v>
      </c>
      <c r="Q16" s="30">
        <v>3308</v>
      </c>
      <c r="R16" s="30">
        <v>5408</v>
      </c>
      <c r="S16" s="30">
        <v>62105</v>
      </c>
      <c r="T16" s="31">
        <v>1928633</v>
      </c>
    </row>
    <row r="17" spans="2:20">
      <c r="B17" s="26"/>
      <c r="C17" s="27"/>
      <c r="D17" s="27"/>
      <c r="E17" s="27"/>
      <c r="F17" s="27" t="s">
        <v>75</v>
      </c>
      <c r="G17" s="27"/>
      <c r="H17" s="27"/>
      <c r="I17" s="27"/>
      <c r="J17" s="27"/>
      <c r="K17" s="27"/>
      <c r="L17" s="27"/>
      <c r="M17" s="30">
        <v>3693118</v>
      </c>
      <c r="N17" s="30">
        <v>2078247</v>
      </c>
      <c r="O17" s="30">
        <v>420368</v>
      </c>
      <c r="P17" s="30">
        <v>1139472</v>
      </c>
      <c r="Q17" s="30">
        <v>62868</v>
      </c>
      <c r="R17" s="30">
        <v>46140</v>
      </c>
      <c r="S17" s="30">
        <v>1264554</v>
      </c>
      <c r="T17" s="31">
        <v>8704767</v>
      </c>
    </row>
    <row r="18" spans="2:20">
      <c r="B18" s="26"/>
      <c r="C18" s="27"/>
      <c r="D18" s="27"/>
      <c r="E18" s="27"/>
      <c r="F18" s="27" t="s">
        <v>10</v>
      </c>
      <c r="G18" s="27"/>
      <c r="H18" s="27"/>
      <c r="I18" s="27"/>
      <c r="J18" s="27"/>
      <c r="K18" s="27"/>
      <c r="L18" s="27"/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177" t="s">
        <v>288</v>
      </c>
    </row>
    <row r="19" spans="2:20">
      <c r="B19" s="26"/>
      <c r="C19" s="27"/>
      <c r="D19" s="27"/>
      <c r="E19" s="27" t="s">
        <v>76</v>
      </c>
      <c r="F19" s="27"/>
      <c r="G19" s="27"/>
      <c r="H19" s="27"/>
      <c r="I19" s="27"/>
      <c r="J19" s="27"/>
      <c r="K19" s="27"/>
      <c r="L19" s="27"/>
      <c r="M19" s="28">
        <v>18025</v>
      </c>
      <c r="N19" s="28">
        <v>35224</v>
      </c>
      <c r="O19" s="28">
        <v>1419394</v>
      </c>
      <c r="P19" s="28">
        <v>164939</v>
      </c>
      <c r="Q19" s="28">
        <v>1281</v>
      </c>
      <c r="R19" s="28">
        <v>986</v>
      </c>
      <c r="S19" s="28">
        <v>388599</v>
      </c>
      <c r="T19" s="29">
        <v>2028447</v>
      </c>
    </row>
    <row r="20" spans="2:20">
      <c r="B20" s="26"/>
      <c r="C20" s="27"/>
      <c r="D20" s="27"/>
      <c r="E20" s="27"/>
      <c r="F20" s="27" t="s">
        <v>77</v>
      </c>
      <c r="G20" s="27"/>
      <c r="H20" s="27"/>
      <c r="I20" s="27"/>
      <c r="J20" s="27"/>
      <c r="K20" s="27"/>
      <c r="L20" s="27"/>
      <c r="M20" s="30">
        <v>14745</v>
      </c>
      <c r="N20" s="30">
        <v>16901</v>
      </c>
      <c r="O20" s="30">
        <v>4541</v>
      </c>
      <c r="P20" s="30">
        <v>12288</v>
      </c>
      <c r="Q20" s="30">
        <v>866</v>
      </c>
      <c r="R20" s="30">
        <v>776</v>
      </c>
      <c r="S20" s="30">
        <v>141113</v>
      </c>
      <c r="T20" s="31">
        <v>191230</v>
      </c>
    </row>
    <row r="21" spans="2:20">
      <c r="B21" s="26"/>
      <c r="C21" s="27"/>
      <c r="D21" s="27"/>
      <c r="E21" s="27"/>
      <c r="F21" s="27" t="s">
        <v>78</v>
      </c>
      <c r="G21" s="27"/>
      <c r="H21" s="27"/>
      <c r="I21" s="27"/>
      <c r="J21" s="27"/>
      <c r="K21" s="27"/>
      <c r="L21" s="27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0">
        <v>34173</v>
      </c>
      <c r="T21" s="31">
        <v>34173</v>
      </c>
    </row>
    <row r="22" spans="2:20">
      <c r="B22" s="26"/>
      <c r="C22" s="27"/>
      <c r="D22" s="27"/>
      <c r="E22" s="27"/>
      <c r="F22" s="27" t="s">
        <v>10</v>
      </c>
      <c r="G22" s="27"/>
      <c r="H22" s="27"/>
      <c r="I22" s="27"/>
      <c r="J22" s="27"/>
      <c r="K22" s="27"/>
      <c r="L22" s="27"/>
      <c r="M22" s="30">
        <v>3280</v>
      </c>
      <c r="N22" s="30">
        <v>18323</v>
      </c>
      <c r="O22" s="30">
        <v>1414853</v>
      </c>
      <c r="P22" s="30">
        <v>152651</v>
      </c>
      <c r="Q22" s="30">
        <v>415</v>
      </c>
      <c r="R22" s="30">
        <v>209</v>
      </c>
      <c r="S22" s="30">
        <v>213312</v>
      </c>
      <c r="T22" s="31">
        <v>1803043</v>
      </c>
    </row>
    <row r="23" spans="2:20">
      <c r="B23" s="26"/>
      <c r="C23" s="27"/>
      <c r="D23" s="27" t="s">
        <v>79</v>
      </c>
      <c r="E23" s="27"/>
      <c r="F23" s="27"/>
      <c r="G23" s="27"/>
      <c r="H23" s="27"/>
      <c r="I23" s="27"/>
      <c r="J23" s="27"/>
      <c r="K23" s="27"/>
      <c r="L23" s="27"/>
      <c r="M23" s="28">
        <v>3493122</v>
      </c>
      <c r="N23" s="28">
        <v>2085543</v>
      </c>
      <c r="O23" s="28">
        <v>39544227</v>
      </c>
      <c r="P23" s="28">
        <v>1013128</v>
      </c>
      <c r="Q23" s="28">
        <v>469177</v>
      </c>
      <c r="R23" s="28">
        <v>3836921</v>
      </c>
      <c r="S23" s="28">
        <v>1441880</v>
      </c>
      <c r="T23" s="29">
        <v>51883998</v>
      </c>
    </row>
    <row r="24" spans="2:20">
      <c r="B24" s="26"/>
      <c r="C24" s="27"/>
      <c r="D24" s="27"/>
      <c r="E24" s="27" t="s">
        <v>80</v>
      </c>
      <c r="F24" s="27"/>
      <c r="G24" s="27"/>
      <c r="H24" s="27"/>
      <c r="I24" s="27"/>
      <c r="J24" s="27"/>
      <c r="K24" s="27"/>
      <c r="L24" s="27"/>
      <c r="M24" s="30">
        <v>2731511</v>
      </c>
      <c r="N24" s="30">
        <v>1788287</v>
      </c>
      <c r="O24" s="30">
        <v>14250778</v>
      </c>
      <c r="P24" s="30">
        <v>972557</v>
      </c>
      <c r="Q24" s="30">
        <v>469177</v>
      </c>
      <c r="R24" s="30">
        <v>3836726</v>
      </c>
      <c r="S24" s="30">
        <v>1439621</v>
      </c>
      <c r="T24" s="31">
        <v>25488658</v>
      </c>
    </row>
    <row r="25" spans="2:20">
      <c r="B25" s="26"/>
      <c r="C25" s="27"/>
      <c r="D25" s="27"/>
      <c r="E25" s="27" t="s">
        <v>81</v>
      </c>
      <c r="F25" s="27"/>
      <c r="G25" s="27"/>
      <c r="H25" s="27"/>
      <c r="I25" s="27"/>
      <c r="J25" s="27"/>
      <c r="K25" s="27"/>
      <c r="L25" s="27"/>
      <c r="M25" s="32">
        <v>0</v>
      </c>
      <c r="N25" s="30">
        <v>290238</v>
      </c>
      <c r="O25" s="30">
        <v>18877521</v>
      </c>
      <c r="P25" s="30">
        <v>29466</v>
      </c>
      <c r="Q25" s="32">
        <v>0</v>
      </c>
      <c r="R25" s="32">
        <v>0</v>
      </c>
      <c r="S25" s="32">
        <v>1581</v>
      </c>
      <c r="T25" s="31">
        <v>19198806</v>
      </c>
    </row>
    <row r="26" spans="2:20">
      <c r="B26" s="26"/>
      <c r="C26" s="27"/>
      <c r="D26" s="27"/>
      <c r="E26" s="27" t="s">
        <v>82</v>
      </c>
      <c r="F26" s="27"/>
      <c r="G26" s="27"/>
      <c r="H26" s="27"/>
      <c r="I26" s="27"/>
      <c r="J26" s="27"/>
      <c r="K26" s="27"/>
      <c r="L26" s="27"/>
      <c r="M26" s="32">
        <v>0</v>
      </c>
      <c r="N26" s="32">
        <v>0</v>
      </c>
      <c r="O26" s="30">
        <v>6415875</v>
      </c>
      <c r="P26" s="32">
        <v>0</v>
      </c>
      <c r="Q26" s="32">
        <v>0</v>
      </c>
      <c r="R26" s="32">
        <v>0</v>
      </c>
      <c r="S26" s="32">
        <v>0</v>
      </c>
      <c r="T26" s="31">
        <v>6415875</v>
      </c>
    </row>
    <row r="27" spans="2:20">
      <c r="B27" s="26"/>
      <c r="C27" s="27"/>
      <c r="D27" s="27"/>
      <c r="E27" s="27" t="s">
        <v>10</v>
      </c>
      <c r="F27" s="27"/>
      <c r="G27" s="27"/>
      <c r="H27" s="27"/>
      <c r="I27" s="27"/>
      <c r="J27" s="27"/>
      <c r="K27" s="27"/>
      <c r="L27" s="27"/>
      <c r="M27" s="30">
        <v>761611</v>
      </c>
      <c r="N27" s="30">
        <v>7019</v>
      </c>
      <c r="O27" s="32">
        <v>53</v>
      </c>
      <c r="P27" s="30">
        <v>11104</v>
      </c>
      <c r="Q27" s="32">
        <v>0</v>
      </c>
      <c r="R27" s="30">
        <v>195</v>
      </c>
      <c r="S27" s="30">
        <v>678</v>
      </c>
      <c r="T27" s="31">
        <v>780660</v>
      </c>
    </row>
    <row r="28" spans="2:20">
      <c r="B28" s="26"/>
      <c r="C28" s="27" t="s">
        <v>83</v>
      </c>
      <c r="D28" s="27"/>
      <c r="E28" s="27"/>
      <c r="F28" s="27"/>
      <c r="G28" s="27"/>
      <c r="H28" s="27"/>
      <c r="I28" s="27"/>
      <c r="J28" s="27"/>
      <c r="K28" s="27"/>
      <c r="L28" s="27"/>
      <c r="M28" s="28">
        <v>621908</v>
      </c>
      <c r="N28" s="28">
        <v>154032</v>
      </c>
      <c r="O28" s="28">
        <v>855115</v>
      </c>
      <c r="P28" s="28">
        <v>991695</v>
      </c>
      <c r="Q28" s="28">
        <v>48246</v>
      </c>
      <c r="R28" s="33">
        <v>0</v>
      </c>
      <c r="S28" s="28">
        <v>701222</v>
      </c>
      <c r="T28" s="29">
        <v>3372218</v>
      </c>
    </row>
    <row r="29" spans="2:20">
      <c r="B29" s="26"/>
      <c r="C29" s="27"/>
      <c r="D29" s="27" t="s">
        <v>84</v>
      </c>
      <c r="E29" s="27"/>
      <c r="F29" s="27"/>
      <c r="G29" s="27"/>
      <c r="H29" s="27"/>
      <c r="I29" s="27"/>
      <c r="J29" s="34"/>
      <c r="K29" s="34"/>
      <c r="L29" s="34"/>
      <c r="M29" s="30">
        <v>484550</v>
      </c>
      <c r="N29" s="30">
        <v>138394</v>
      </c>
      <c r="O29" s="30">
        <v>32527</v>
      </c>
      <c r="P29" s="30">
        <v>580318</v>
      </c>
      <c r="Q29" s="30">
        <v>10268</v>
      </c>
      <c r="R29" s="32">
        <v>0</v>
      </c>
      <c r="S29" s="30">
        <v>119427</v>
      </c>
      <c r="T29" s="31">
        <v>1365485</v>
      </c>
    </row>
    <row r="30" spans="2:20">
      <c r="B30" s="26"/>
      <c r="C30" s="27"/>
      <c r="D30" s="27" t="s">
        <v>10</v>
      </c>
      <c r="E30" s="27"/>
      <c r="F30" s="27"/>
      <c r="G30" s="27"/>
      <c r="H30" s="27"/>
      <c r="I30" s="27"/>
      <c r="J30" s="34"/>
      <c r="K30" s="34"/>
      <c r="L30" s="34"/>
      <c r="M30" s="30">
        <v>137359</v>
      </c>
      <c r="N30" s="30">
        <v>15638</v>
      </c>
      <c r="O30" s="30">
        <v>822588</v>
      </c>
      <c r="P30" s="30">
        <v>411377</v>
      </c>
      <c r="Q30" s="30">
        <v>37977</v>
      </c>
      <c r="R30" s="32">
        <v>0</v>
      </c>
      <c r="S30" s="30">
        <v>581795</v>
      </c>
      <c r="T30" s="31">
        <v>2006734</v>
      </c>
    </row>
    <row r="31" spans="2:20">
      <c r="B31" s="26" t="s">
        <v>85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8">
        <v>-10630031</v>
      </c>
      <c r="N31" s="28">
        <v>-11042043</v>
      </c>
      <c r="O31" s="28">
        <v>-54350146</v>
      </c>
      <c r="P31" s="28">
        <v>-12024058</v>
      </c>
      <c r="Q31" s="28">
        <v>-1046783</v>
      </c>
      <c r="R31" s="28">
        <v>-4001307</v>
      </c>
      <c r="S31" s="28">
        <v>-10536694</v>
      </c>
      <c r="T31" s="29">
        <v>-103631062</v>
      </c>
    </row>
    <row r="32" spans="2:20">
      <c r="B32" s="26"/>
      <c r="C32" s="27" t="s">
        <v>86</v>
      </c>
      <c r="D32" s="27"/>
      <c r="E32" s="27"/>
      <c r="F32" s="27"/>
      <c r="G32" s="27"/>
      <c r="H32" s="27"/>
      <c r="I32" s="27"/>
      <c r="J32" s="27"/>
      <c r="K32" s="27"/>
      <c r="L32" s="27"/>
      <c r="M32" s="28">
        <v>121875</v>
      </c>
      <c r="N32" s="28">
        <v>2905</v>
      </c>
      <c r="O32" s="28">
        <v>0</v>
      </c>
      <c r="P32" s="28">
        <v>0</v>
      </c>
      <c r="Q32" s="33">
        <v>0</v>
      </c>
      <c r="R32" s="33">
        <v>0</v>
      </c>
      <c r="S32" s="28">
        <v>228</v>
      </c>
      <c r="T32" s="29">
        <v>125008</v>
      </c>
    </row>
    <row r="33" spans="2:20">
      <c r="B33" s="26"/>
      <c r="C33" s="27"/>
      <c r="D33" s="27" t="s">
        <v>87</v>
      </c>
      <c r="E33" s="27"/>
      <c r="F33" s="27"/>
      <c r="G33" s="27"/>
      <c r="H33" s="27"/>
      <c r="I33" s="27"/>
      <c r="J33" s="27"/>
      <c r="K33" s="27"/>
      <c r="L33" s="27"/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177" t="s">
        <v>288</v>
      </c>
    </row>
    <row r="34" spans="2:20">
      <c r="B34" s="26"/>
      <c r="C34" s="27"/>
      <c r="D34" s="27" t="s">
        <v>88</v>
      </c>
      <c r="E34" s="27"/>
      <c r="F34" s="27"/>
      <c r="G34" s="27"/>
      <c r="H34" s="27"/>
      <c r="I34" s="27"/>
      <c r="J34" s="27"/>
      <c r="K34" s="27"/>
      <c r="L34" s="27"/>
      <c r="M34" s="30">
        <v>121875</v>
      </c>
      <c r="N34" s="32">
        <v>2905</v>
      </c>
      <c r="O34" s="30">
        <v>0</v>
      </c>
      <c r="P34" s="32">
        <v>0</v>
      </c>
      <c r="Q34" s="32">
        <v>0</v>
      </c>
      <c r="R34" s="32">
        <v>0</v>
      </c>
      <c r="S34" s="30">
        <v>228</v>
      </c>
      <c r="T34" s="31">
        <v>125008</v>
      </c>
    </row>
    <row r="35" spans="2:20">
      <c r="B35" s="26"/>
      <c r="C35" s="27"/>
      <c r="D35" s="27" t="s">
        <v>89</v>
      </c>
      <c r="E35" s="27"/>
      <c r="F35" s="27"/>
      <c r="G35" s="27"/>
      <c r="H35" s="27"/>
      <c r="I35" s="27"/>
      <c r="J35" s="27"/>
      <c r="K35" s="27"/>
      <c r="L35" s="27"/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177" t="s">
        <v>288</v>
      </c>
    </row>
    <row r="36" spans="2:20">
      <c r="B36" s="26"/>
      <c r="C36" s="27"/>
      <c r="D36" s="27" t="s">
        <v>90</v>
      </c>
      <c r="E36" s="27"/>
      <c r="F36" s="27"/>
      <c r="G36" s="27"/>
      <c r="H36" s="27"/>
      <c r="I36" s="27"/>
      <c r="J36" s="27"/>
      <c r="K36" s="27"/>
      <c r="L36" s="27"/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177" t="s">
        <v>288</v>
      </c>
    </row>
    <row r="37" spans="2:20">
      <c r="B37" s="26"/>
      <c r="C37" s="27"/>
      <c r="D37" s="27" t="s">
        <v>10</v>
      </c>
      <c r="E37" s="27"/>
      <c r="F37" s="27"/>
      <c r="G37" s="27"/>
      <c r="H37" s="27"/>
      <c r="I37" s="27"/>
      <c r="J37" s="27"/>
      <c r="K37" s="27"/>
      <c r="L37" s="27"/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177" t="s">
        <v>288</v>
      </c>
    </row>
    <row r="38" spans="2:20">
      <c r="B38" s="26"/>
      <c r="C38" s="27" t="s">
        <v>91</v>
      </c>
      <c r="D38" s="27"/>
      <c r="E38" s="27"/>
      <c r="F38" s="27"/>
      <c r="G38" s="27"/>
      <c r="H38" s="27"/>
      <c r="I38" s="27"/>
      <c r="J38" s="34"/>
      <c r="K38" s="34"/>
      <c r="L38" s="34"/>
      <c r="M38" s="33">
        <v>29631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28">
        <v>0</v>
      </c>
      <c r="T38" s="29">
        <v>29631</v>
      </c>
    </row>
    <row r="39" spans="2:20">
      <c r="B39" s="26"/>
      <c r="C39" s="27"/>
      <c r="D39" s="27" t="s">
        <v>92</v>
      </c>
      <c r="E39" s="27"/>
      <c r="F39" s="27"/>
      <c r="G39" s="27"/>
      <c r="H39" s="27"/>
      <c r="I39" s="27"/>
      <c r="J39" s="34"/>
      <c r="K39" s="34"/>
      <c r="L39" s="34"/>
      <c r="M39" s="32">
        <v>29631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0">
        <v>0</v>
      </c>
      <c r="T39" s="31">
        <v>29631</v>
      </c>
    </row>
    <row r="40" spans="2:20">
      <c r="B40" s="26"/>
      <c r="C40" s="27"/>
      <c r="D40" s="27" t="s">
        <v>10</v>
      </c>
      <c r="E40" s="27"/>
      <c r="F40" s="27"/>
      <c r="G40" s="27"/>
      <c r="H40" s="27"/>
      <c r="I40" s="27"/>
      <c r="J40" s="34"/>
      <c r="K40" s="34"/>
      <c r="L40" s="34"/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177" t="s">
        <v>288</v>
      </c>
    </row>
    <row r="41" spans="2:20">
      <c r="B41" s="35" t="s">
        <v>11</v>
      </c>
      <c r="C41" s="36"/>
      <c r="D41" s="36"/>
      <c r="E41" s="36"/>
      <c r="F41" s="36"/>
      <c r="G41" s="36"/>
      <c r="H41" s="36"/>
      <c r="I41" s="36"/>
      <c r="J41" s="37"/>
      <c r="K41" s="37"/>
      <c r="L41" s="37"/>
      <c r="M41" s="38">
        <v>-10722275</v>
      </c>
      <c r="N41" s="38">
        <v>-11044948</v>
      </c>
      <c r="O41" s="38">
        <v>-54350146</v>
      </c>
      <c r="P41" s="38">
        <v>-12024058</v>
      </c>
      <c r="Q41" s="38">
        <v>-1046783</v>
      </c>
      <c r="R41" s="38">
        <v>-4001307</v>
      </c>
      <c r="S41" s="38">
        <v>-10536923</v>
      </c>
      <c r="T41" s="39">
        <v>-103726439</v>
      </c>
    </row>
    <row r="42" spans="2:20">
      <c r="B42" s="40" t="s">
        <v>93</v>
      </c>
      <c r="C42" s="41"/>
      <c r="D42" s="42"/>
      <c r="E42" s="42"/>
      <c r="F42" s="42"/>
      <c r="G42" s="42"/>
      <c r="H42" s="42"/>
      <c r="I42" s="43"/>
      <c r="J42" s="43"/>
      <c r="K42" s="43"/>
      <c r="L42" s="44"/>
    </row>
    <row r="58" spans="1:118" s="45" customForma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</row>
    <row r="59" spans="1:118" s="45" customForma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</row>
    <row r="60" spans="1:118" s="45" customForma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</row>
    <row r="61" spans="1:118" s="45" customForma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</row>
    <row r="62" spans="1:118" s="45" customForma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</row>
    <row r="63" spans="1:118" s="45" customForma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</row>
    <row r="64" spans="1:118" s="45" customForma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</row>
    <row r="65" spans="1:118" s="45" customForma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</row>
    <row r="66" spans="1:118" s="45" customForma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</row>
    <row r="67" spans="1:118" s="45" customForma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</row>
    <row r="68" spans="1:118" s="45" customForma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</row>
    <row r="69" spans="1:118" s="45" customForma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</row>
    <row r="70" spans="1:118" s="45" customForma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</row>
    <row r="71" spans="1:118" s="45" customForma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</row>
    <row r="72" spans="1:118" s="45" customForma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</row>
    <row r="73" spans="1:118" s="45" customForma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</row>
  </sheetData>
  <mergeCells count="1">
    <mergeCell ref="B6:L6"/>
  </mergeCells>
  <phoneticPr fontId="2"/>
  <pageMargins left="0.7" right="0.7" top="0.75" bottom="0.75" header="0.3" footer="0.3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B87A3-C815-4BA2-9CF1-E39362B91F74}">
  <dimension ref="A2:G42"/>
  <sheetViews>
    <sheetView view="pageBreakPreview" zoomScaleNormal="100" zoomScaleSheetLayoutView="100" workbookViewId="0"/>
  </sheetViews>
  <sheetFormatPr defaultColWidth="9" defaultRowHeight="14.25"/>
  <cols>
    <col min="1" max="1" width="2.25" style="5" customWidth="1"/>
    <col min="2" max="3" width="12.625" style="5" customWidth="1"/>
    <col min="4" max="4" width="8.375" style="5" customWidth="1"/>
    <col min="5" max="5" width="20.125" style="5" customWidth="1"/>
    <col min="6" max="6" width="11.125" style="5" customWidth="1"/>
    <col min="7" max="7" width="6.375" style="5" customWidth="1"/>
    <col min="8" max="16384" width="9" style="5"/>
  </cols>
  <sheetData>
    <row r="2" spans="1:7" ht="13.5" customHeight="1"/>
    <row r="3" spans="1:7" ht="21.75" customHeight="1">
      <c r="B3" s="1" t="s">
        <v>54</v>
      </c>
      <c r="C3" s="203"/>
      <c r="D3" s="203"/>
      <c r="E3" s="203"/>
      <c r="F3" s="203"/>
    </row>
    <row r="4" spans="1:7" s="2" customFormat="1" ht="21">
      <c r="A4" s="3"/>
      <c r="B4" s="1" t="s">
        <v>55</v>
      </c>
      <c r="C4" s="3"/>
      <c r="D4" s="3"/>
      <c r="E4" s="3"/>
      <c r="F4" s="3"/>
      <c r="G4" s="3"/>
    </row>
    <row r="5" spans="1:7" s="2" customFormat="1" ht="13.5">
      <c r="A5" s="3" t="s">
        <v>0</v>
      </c>
      <c r="B5" s="3"/>
      <c r="C5" s="3"/>
      <c r="D5" s="3"/>
      <c r="E5" s="3"/>
      <c r="F5" s="4" t="s">
        <v>305</v>
      </c>
      <c r="G5" s="3"/>
    </row>
    <row r="6" spans="1:7" s="2" customFormat="1" ht="13.5">
      <c r="A6" s="3" t="s">
        <v>304</v>
      </c>
      <c r="B6" s="3"/>
      <c r="C6" s="3"/>
      <c r="D6" s="3"/>
      <c r="E6" s="3"/>
      <c r="F6" s="3"/>
      <c r="G6" s="3"/>
    </row>
    <row r="7" spans="1:7" ht="20.25" customHeight="1">
      <c r="C7" s="179"/>
      <c r="D7" s="179"/>
      <c r="E7" s="179"/>
      <c r="F7" s="180" t="s">
        <v>12</v>
      </c>
    </row>
    <row r="8" spans="1:7">
      <c r="B8" s="8" t="s">
        <v>26</v>
      </c>
      <c r="C8" s="8" t="s">
        <v>13</v>
      </c>
      <c r="D8" s="9" t="s">
        <v>27</v>
      </c>
      <c r="E8" s="9"/>
      <c r="F8" s="10" t="s">
        <v>14</v>
      </c>
    </row>
    <row r="9" spans="1:7" hidden="1">
      <c r="A9" s="5" t="s">
        <v>28</v>
      </c>
      <c r="B9" s="11"/>
      <c r="C9" s="11"/>
      <c r="D9" s="315"/>
      <c r="E9" s="316"/>
      <c r="F9" s="12"/>
    </row>
    <row r="10" spans="1:7">
      <c r="B10" s="317" t="s">
        <v>94</v>
      </c>
      <c r="C10" s="311" t="s">
        <v>29</v>
      </c>
      <c r="D10" s="313" t="s">
        <v>30</v>
      </c>
      <c r="E10" s="314"/>
      <c r="F10" s="13">
        <v>54972793</v>
      </c>
    </row>
    <row r="11" spans="1:7">
      <c r="B11" s="317"/>
      <c r="C11" s="311"/>
      <c r="D11" s="313" t="s">
        <v>31</v>
      </c>
      <c r="E11" s="314"/>
      <c r="F11" s="13">
        <v>613662</v>
      </c>
    </row>
    <row r="12" spans="1:7">
      <c r="B12" s="317"/>
      <c r="C12" s="311"/>
      <c r="D12" s="313" t="s">
        <v>32</v>
      </c>
      <c r="E12" s="314"/>
      <c r="F12" s="13">
        <v>22014</v>
      </c>
    </row>
    <row r="13" spans="1:7">
      <c r="B13" s="317"/>
      <c r="C13" s="311"/>
      <c r="D13" s="313" t="s">
        <v>33</v>
      </c>
      <c r="E13" s="314"/>
      <c r="F13" s="13">
        <v>316968</v>
      </c>
    </row>
    <row r="14" spans="1:7">
      <c r="B14" s="317"/>
      <c r="C14" s="311"/>
      <c r="D14" s="313" t="s">
        <v>34</v>
      </c>
      <c r="E14" s="314"/>
      <c r="F14" s="13">
        <v>246759</v>
      </c>
    </row>
    <row r="15" spans="1:7">
      <c r="B15" s="317"/>
      <c r="C15" s="311"/>
      <c r="D15" s="313" t="s">
        <v>35</v>
      </c>
      <c r="E15" s="314"/>
      <c r="F15" s="13">
        <v>510595</v>
      </c>
    </row>
    <row r="16" spans="1:7">
      <c r="B16" s="317"/>
      <c r="C16" s="311"/>
      <c r="D16" s="313" t="s">
        <v>36</v>
      </c>
      <c r="E16" s="314"/>
      <c r="F16" s="13">
        <v>7727613</v>
      </c>
    </row>
    <row r="17" spans="1:6">
      <c r="B17" s="317"/>
      <c r="C17" s="311"/>
      <c r="D17" s="313" t="s">
        <v>37</v>
      </c>
      <c r="E17" s="314"/>
      <c r="F17" s="13">
        <v>23831</v>
      </c>
    </row>
    <row r="18" spans="1:6">
      <c r="B18" s="317"/>
      <c r="C18" s="311"/>
      <c r="D18" s="313" t="s">
        <v>38</v>
      </c>
      <c r="E18" s="314"/>
      <c r="F18" s="13">
        <v>103303</v>
      </c>
    </row>
    <row r="19" spans="1:6">
      <c r="B19" s="317"/>
      <c r="C19" s="311"/>
      <c r="D19" s="313" t="s">
        <v>39</v>
      </c>
      <c r="E19" s="314"/>
      <c r="F19" s="13">
        <v>444997</v>
      </c>
    </row>
    <row r="20" spans="1:6">
      <c r="B20" s="317"/>
      <c r="C20" s="311"/>
      <c r="D20" s="313" t="s">
        <v>40</v>
      </c>
      <c r="E20" s="314"/>
      <c r="F20" s="13">
        <v>9786</v>
      </c>
    </row>
    <row r="21" spans="1:6">
      <c r="B21" s="317"/>
      <c r="C21" s="311"/>
      <c r="D21" s="313" t="s">
        <v>41</v>
      </c>
      <c r="E21" s="314"/>
      <c r="F21" s="13">
        <v>407550</v>
      </c>
    </row>
    <row r="22" spans="1:6">
      <c r="B22" s="317"/>
      <c r="C22" s="311"/>
      <c r="D22" s="313" t="s">
        <v>42</v>
      </c>
      <c r="E22" s="314"/>
      <c r="F22" s="13">
        <v>3048138</v>
      </c>
    </row>
    <row r="23" spans="1:6">
      <c r="B23" s="317"/>
      <c r="C23" s="311"/>
      <c r="D23" s="313" t="s">
        <v>43</v>
      </c>
      <c r="E23" s="314"/>
      <c r="F23" s="13">
        <v>33586</v>
      </c>
    </row>
    <row r="24" spans="1:6">
      <c r="B24" s="317"/>
      <c r="C24" s="311"/>
      <c r="D24" s="313" t="s">
        <v>44</v>
      </c>
      <c r="E24" s="314"/>
      <c r="F24" s="13">
        <v>595527</v>
      </c>
    </row>
    <row r="25" spans="1:6">
      <c r="B25" s="317"/>
      <c r="C25" s="311"/>
      <c r="D25" s="313" t="s">
        <v>45</v>
      </c>
      <c r="E25" s="314"/>
      <c r="F25" s="13">
        <v>23541</v>
      </c>
    </row>
    <row r="26" spans="1:6">
      <c r="B26" s="317"/>
      <c r="C26" s="311"/>
      <c r="D26" s="313" t="s">
        <v>23</v>
      </c>
      <c r="E26" s="314"/>
      <c r="F26" s="14">
        <f>F28-69100663</f>
        <v>450300</v>
      </c>
    </row>
    <row r="27" spans="1:6" ht="13.5" hidden="1" customHeight="1">
      <c r="A27" s="5" t="s">
        <v>46</v>
      </c>
      <c r="B27" s="317"/>
      <c r="C27" s="311"/>
      <c r="D27" s="303"/>
      <c r="E27" s="304"/>
      <c r="F27" s="15"/>
    </row>
    <row r="28" spans="1:6">
      <c r="B28" s="317"/>
      <c r="C28" s="312"/>
      <c r="D28" s="305" t="s">
        <v>47</v>
      </c>
      <c r="E28" s="306"/>
      <c r="F28" s="16">
        <v>69550963</v>
      </c>
    </row>
    <row r="29" spans="1:6" ht="13.5" hidden="1" customHeight="1">
      <c r="A29" s="5" t="s">
        <v>28</v>
      </c>
      <c r="B29" s="317"/>
      <c r="C29" s="137"/>
      <c r="D29" s="307" t="s">
        <v>48</v>
      </c>
      <c r="E29" s="17"/>
      <c r="F29" s="18"/>
    </row>
    <row r="30" spans="1:6">
      <c r="B30" s="317"/>
      <c r="C30" s="310" t="s">
        <v>49</v>
      </c>
      <c r="D30" s="308"/>
      <c r="E30" s="138" t="s">
        <v>50</v>
      </c>
      <c r="F30" s="13">
        <v>817221</v>
      </c>
    </row>
    <row r="31" spans="1:6">
      <c r="B31" s="317"/>
      <c r="C31" s="310"/>
      <c r="D31" s="308"/>
      <c r="E31" s="138" t="s">
        <v>51</v>
      </c>
      <c r="F31" s="13">
        <v>236109</v>
      </c>
    </row>
    <row r="32" spans="1:6">
      <c r="B32" s="317"/>
      <c r="C32" s="311"/>
      <c r="D32" s="308"/>
      <c r="E32" s="138"/>
      <c r="F32" s="13"/>
    </row>
    <row r="33" spans="1:6" ht="13.5" hidden="1" customHeight="1">
      <c r="A33" s="5" t="s">
        <v>46</v>
      </c>
      <c r="B33" s="317"/>
      <c r="C33" s="311"/>
      <c r="D33" s="308"/>
      <c r="E33" s="19"/>
      <c r="F33" s="15"/>
    </row>
    <row r="34" spans="1:6">
      <c r="B34" s="317"/>
      <c r="C34" s="311"/>
      <c r="D34" s="309"/>
      <c r="E34" s="136" t="s">
        <v>52</v>
      </c>
      <c r="F34" s="16">
        <f>SUM(F29:F33)</f>
        <v>1053330</v>
      </c>
    </row>
    <row r="35" spans="1:6" ht="13.5" hidden="1" customHeight="1">
      <c r="A35" s="5" t="s">
        <v>28</v>
      </c>
      <c r="B35" s="317"/>
      <c r="C35" s="311"/>
      <c r="D35" s="307" t="s">
        <v>53</v>
      </c>
      <c r="E35" s="17"/>
      <c r="F35" s="18"/>
    </row>
    <row r="36" spans="1:6">
      <c r="B36" s="317"/>
      <c r="C36" s="311"/>
      <c r="D36" s="308"/>
      <c r="E36" s="138" t="s">
        <v>50</v>
      </c>
      <c r="F36" s="13">
        <v>27907834</v>
      </c>
    </row>
    <row r="37" spans="1:6">
      <c r="B37" s="317"/>
      <c r="C37" s="311"/>
      <c r="D37" s="308"/>
      <c r="E37" s="138" t="s">
        <v>51</v>
      </c>
      <c r="F37" s="13">
        <v>7359354</v>
      </c>
    </row>
    <row r="38" spans="1:6">
      <c r="B38" s="317"/>
      <c r="C38" s="311"/>
      <c r="D38" s="308"/>
      <c r="E38" s="138"/>
      <c r="F38" s="13"/>
    </row>
    <row r="39" spans="1:6" ht="13.5" hidden="1" customHeight="1">
      <c r="A39" s="5" t="s">
        <v>46</v>
      </c>
      <c r="B39" s="317"/>
      <c r="C39" s="311"/>
      <c r="D39" s="308"/>
      <c r="E39" s="19"/>
      <c r="F39" s="15"/>
    </row>
    <row r="40" spans="1:6">
      <c r="B40" s="317"/>
      <c r="C40" s="311"/>
      <c r="D40" s="309"/>
      <c r="E40" s="136" t="s">
        <v>52</v>
      </c>
      <c r="F40" s="16">
        <f>SUM(F35:F39)</f>
        <v>35267188</v>
      </c>
    </row>
    <row r="41" spans="1:6">
      <c r="B41" s="317"/>
      <c r="C41" s="312"/>
      <c r="D41" s="305" t="s">
        <v>47</v>
      </c>
      <c r="E41" s="306"/>
      <c r="F41" s="16">
        <f>SUM(F34,F40)</f>
        <v>36320518</v>
      </c>
    </row>
    <row r="42" spans="1:6">
      <c r="B42" s="318"/>
      <c r="C42" s="305" t="s">
        <v>24</v>
      </c>
      <c r="D42" s="319"/>
      <c r="E42" s="306"/>
      <c r="F42" s="16">
        <f>SUM(F28,F41)</f>
        <v>105871481</v>
      </c>
    </row>
  </sheetData>
  <mergeCells count="27">
    <mergeCell ref="D21:E21"/>
    <mergeCell ref="D9:E9"/>
    <mergeCell ref="B10:B42"/>
    <mergeCell ref="C10:C28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C42:E42"/>
    <mergeCell ref="D22:E22"/>
    <mergeCell ref="D23:E23"/>
    <mergeCell ref="D24:E24"/>
    <mergeCell ref="D25:E25"/>
    <mergeCell ref="D26:E26"/>
    <mergeCell ref="D27:E27"/>
    <mergeCell ref="D28:E28"/>
    <mergeCell ref="D29:D34"/>
    <mergeCell ref="C30:C41"/>
    <mergeCell ref="D35:D40"/>
    <mergeCell ref="D41:E41"/>
  </mergeCells>
  <phoneticPr fontId="6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14019-31D0-4D95-9890-3BE99D816174}">
  <sheetPr>
    <pageSetUpPr fitToPage="1"/>
  </sheetPr>
  <dimension ref="A1:H20"/>
  <sheetViews>
    <sheetView view="pageBreakPreview" zoomScaleNormal="100" zoomScaleSheetLayoutView="100" workbookViewId="0"/>
  </sheetViews>
  <sheetFormatPr defaultColWidth="9" defaultRowHeight="14.25"/>
  <cols>
    <col min="1" max="1" width="5" style="181" customWidth="1"/>
    <col min="2" max="2" width="23.625" style="181" customWidth="1"/>
    <col min="3" max="7" width="15.625" style="181" customWidth="1"/>
    <col min="8" max="8" width="5" style="181" customWidth="1"/>
    <col min="9" max="9" width="3.5" style="5" customWidth="1"/>
    <col min="10" max="16384" width="9" style="5"/>
  </cols>
  <sheetData>
    <row r="1" spans="1:8" ht="13.5" customHeight="1">
      <c r="A1" s="5"/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spans="1:8" ht="13.5" customHeight="1">
      <c r="A3" s="5"/>
      <c r="B3" s="5"/>
      <c r="C3" s="5"/>
      <c r="D3" s="5"/>
      <c r="E3" s="5"/>
      <c r="F3" s="5"/>
      <c r="G3" s="5"/>
      <c r="H3" s="5"/>
    </row>
    <row r="4" spans="1:8" s="181" customFormat="1" ht="21">
      <c r="B4" s="1" t="s">
        <v>25</v>
      </c>
      <c r="C4" s="1"/>
      <c r="D4" s="1"/>
      <c r="E4" s="321"/>
      <c r="F4" s="321"/>
      <c r="G4" s="321"/>
    </row>
    <row r="5" spans="1:8" s="2" customFormat="1" ht="13.5">
      <c r="A5" s="3"/>
      <c r="B5" s="182" t="s">
        <v>0</v>
      </c>
      <c r="C5" s="182"/>
      <c r="D5" s="182"/>
      <c r="E5" s="182"/>
      <c r="F5" s="182"/>
      <c r="G5" s="183" t="s">
        <v>305</v>
      </c>
      <c r="H5" s="4"/>
    </row>
    <row r="6" spans="1:8" s="2" customFormat="1" ht="13.5">
      <c r="A6" s="3"/>
      <c r="B6" s="3" t="s">
        <v>304</v>
      </c>
      <c r="C6" s="3"/>
      <c r="D6" s="3"/>
      <c r="E6" s="3"/>
      <c r="F6" s="3"/>
      <c r="G6" s="3"/>
      <c r="H6" s="3"/>
    </row>
    <row r="7" spans="1:8" s="2" customFormat="1" ht="13.5">
      <c r="A7" s="3"/>
      <c r="B7" s="3"/>
      <c r="C7" s="3"/>
      <c r="D7" s="3"/>
      <c r="E7" s="3"/>
      <c r="F7" s="3"/>
      <c r="G7" s="4" t="s">
        <v>318</v>
      </c>
      <c r="H7" s="3"/>
    </row>
    <row r="8" spans="1:8" s="181" customFormat="1" ht="16.5">
      <c r="B8" s="322" t="s">
        <v>13</v>
      </c>
      <c r="C8" s="322" t="s">
        <v>14</v>
      </c>
      <c r="D8" s="323" t="s">
        <v>15</v>
      </c>
      <c r="E8" s="322"/>
      <c r="F8" s="322"/>
      <c r="G8" s="322"/>
    </row>
    <row r="9" spans="1:8" s="184" customFormat="1" ht="16.5">
      <c r="B9" s="322"/>
      <c r="C9" s="322"/>
      <c r="D9" s="185" t="s">
        <v>16</v>
      </c>
      <c r="E9" s="186" t="s">
        <v>17</v>
      </c>
      <c r="F9" s="186" t="s">
        <v>18</v>
      </c>
      <c r="G9" s="186" t="s">
        <v>19</v>
      </c>
    </row>
    <row r="10" spans="1:8" s="181" customFormat="1" ht="16.5">
      <c r="B10" s="187" t="s">
        <v>20</v>
      </c>
      <c r="C10" s="188">
        <f>IFERROR(SUM(D10:G10),"")</f>
        <v>103726439</v>
      </c>
      <c r="D10" s="189">
        <f>'[1]3純資産変動計算書　(1)財源明細'!F41</f>
        <v>35267188</v>
      </c>
      <c r="E10" s="190">
        <v>1154219</v>
      </c>
      <c r="F10" s="190">
        <v>57092214</v>
      </c>
      <c r="G10" s="190">
        <f>8704767+1348870+34173+125008</f>
        <v>10212818</v>
      </c>
    </row>
    <row r="11" spans="1:8" s="181" customFormat="1" ht="16.5">
      <c r="B11" s="187" t="s">
        <v>21</v>
      </c>
      <c r="C11" s="188">
        <f t="shared" ref="C11:C14" si="0">IFERROR(SUM(D11:G11),"")</f>
        <v>6581974</v>
      </c>
      <c r="D11" s="189">
        <f>'[1]3純資産変動計算書　(1)財源明細'!F31+'[1]3純資産変動計算書　(1)財源明細'!F32</f>
        <v>1053330</v>
      </c>
      <c r="E11" s="191">
        <f>4553319-E10</f>
        <v>3399100</v>
      </c>
      <c r="F11" s="190">
        <v>2129544</v>
      </c>
      <c r="G11" s="190">
        <v>0</v>
      </c>
    </row>
    <row r="12" spans="1:8" s="181" customFormat="1" ht="16.5">
      <c r="B12" s="187" t="s">
        <v>22</v>
      </c>
      <c r="C12" s="188">
        <f t="shared" si="0"/>
        <v>3452502</v>
      </c>
      <c r="D12" s="189">
        <v>0</v>
      </c>
      <c r="E12" s="191">
        <v>0</v>
      </c>
      <c r="F12" s="190">
        <v>0</v>
      </c>
      <c r="G12" s="190">
        <v>3452502</v>
      </c>
    </row>
    <row r="13" spans="1:8" s="181" customFormat="1" ht="16.5">
      <c r="B13" s="187" t="s">
        <v>23</v>
      </c>
      <c r="C13" s="188">
        <f t="shared" si="0"/>
        <v>0</v>
      </c>
      <c r="D13" s="189">
        <v>0</v>
      </c>
      <c r="E13" s="191">
        <v>0</v>
      </c>
      <c r="F13" s="191">
        <v>0</v>
      </c>
      <c r="G13" s="191">
        <v>0</v>
      </c>
    </row>
    <row r="14" spans="1:8" s="181" customFormat="1" ht="16.5">
      <c r="B14" s="192" t="s">
        <v>24</v>
      </c>
      <c r="C14" s="188">
        <f t="shared" si="0"/>
        <v>113760915</v>
      </c>
      <c r="D14" s="193">
        <f>IFERROR(SUM(D10:D13),"")</f>
        <v>36320518</v>
      </c>
      <c r="E14" s="193">
        <f t="shared" ref="E14:G14" si="1">IFERROR(SUM(E10:E13),"")</f>
        <v>4553319</v>
      </c>
      <c r="F14" s="193">
        <f t="shared" si="1"/>
        <v>59221758</v>
      </c>
      <c r="G14" s="193">
        <f t="shared" si="1"/>
        <v>13665320</v>
      </c>
    </row>
    <row r="15" spans="1:8" s="194" customFormat="1" ht="13.5"/>
    <row r="16" spans="1:8" s="194" customFormat="1" ht="13.5"/>
    <row r="17" spans="1:8" ht="15.75">
      <c r="A17" s="194"/>
      <c r="B17" s="320"/>
      <c r="C17" s="320"/>
      <c r="D17" s="320"/>
      <c r="E17" s="320"/>
      <c r="F17" s="320"/>
      <c r="G17" s="320"/>
      <c r="H17" s="194"/>
    </row>
    <row r="18" spans="1:8" ht="16.5">
      <c r="A18" s="194"/>
      <c r="B18" s="195"/>
      <c r="C18" s="195"/>
      <c r="D18" s="195"/>
      <c r="E18" s="195"/>
      <c r="F18" s="195"/>
      <c r="G18" s="195"/>
      <c r="H18" s="194"/>
    </row>
    <row r="19" spans="1:8" ht="16.5">
      <c r="B19" s="196"/>
      <c r="C19" s="195"/>
      <c r="D19" s="196"/>
      <c r="E19" s="196"/>
      <c r="F19" s="196"/>
      <c r="G19" s="196"/>
    </row>
    <row r="20" spans="1:8">
      <c r="A20" s="184"/>
      <c r="B20" s="184"/>
      <c r="C20" s="184"/>
      <c r="D20" s="184"/>
      <c r="E20" s="184"/>
      <c r="F20" s="184"/>
      <c r="G20" s="184"/>
      <c r="H20" s="184"/>
    </row>
  </sheetData>
  <mergeCells count="5">
    <mergeCell ref="B17:G17"/>
    <mergeCell ref="E4:G4"/>
    <mergeCell ref="B8:B9"/>
    <mergeCell ref="C8:C9"/>
    <mergeCell ref="D8:G8"/>
  </mergeCells>
  <phoneticPr fontId="6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4877-A50C-4269-B9BC-FD7771BD3C4D}">
  <dimension ref="A1:H10"/>
  <sheetViews>
    <sheetView zoomScaleNormal="100" zoomScaleSheetLayoutView="100" workbookViewId="0"/>
  </sheetViews>
  <sheetFormatPr defaultColWidth="8.875" defaultRowHeight="11.25"/>
  <cols>
    <col min="1" max="1" width="60.875" style="197" customWidth="1"/>
    <col min="2" max="2" width="40.875" style="197" customWidth="1"/>
    <col min="3" max="3" width="8.875" style="197"/>
    <col min="4" max="4" width="9.25" style="197" bestFit="1" customWidth="1"/>
    <col min="5" max="16384" width="8.875" style="197"/>
  </cols>
  <sheetData>
    <row r="1" spans="1:8" s="5" customFormat="1" ht="25.5" customHeight="1">
      <c r="A1" s="1" t="s">
        <v>325</v>
      </c>
      <c r="B1" s="203"/>
      <c r="C1" s="203"/>
      <c r="D1" s="203"/>
      <c r="E1" s="203"/>
      <c r="F1" s="203"/>
    </row>
    <row r="2" spans="1:8" ht="21">
      <c r="A2" s="1" t="s">
        <v>326</v>
      </c>
    </row>
    <row r="3" spans="1:8" ht="13.5">
      <c r="A3" s="171" t="s">
        <v>0</v>
      </c>
      <c r="B3" s="172" t="s">
        <v>305</v>
      </c>
      <c r="C3" s="171"/>
      <c r="D3" s="171"/>
      <c r="E3" s="171"/>
      <c r="F3" s="171"/>
      <c r="G3" s="171"/>
      <c r="H3" s="172"/>
    </row>
    <row r="4" spans="1:8" ht="13.5">
      <c r="A4" s="171" t="s">
        <v>304</v>
      </c>
      <c r="B4" s="171"/>
      <c r="C4" s="171"/>
      <c r="D4" s="171"/>
      <c r="E4" s="171"/>
      <c r="F4" s="171"/>
      <c r="G4" s="171"/>
      <c r="H4" s="171"/>
    </row>
    <row r="5" spans="1:8" ht="13.5">
      <c r="B5" s="172" t="s">
        <v>1</v>
      </c>
    </row>
    <row r="6" spans="1:8" ht="22.5" customHeight="1">
      <c r="A6" s="198" t="s">
        <v>2</v>
      </c>
      <c r="B6" s="198" t="s">
        <v>3</v>
      </c>
    </row>
    <row r="7" spans="1:8" ht="30" customHeight="1">
      <c r="A7" s="199" t="s">
        <v>4</v>
      </c>
      <c r="B7" s="200">
        <v>2892</v>
      </c>
    </row>
    <row r="8" spans="1:8" ht="30" customHeight="1">
      <c r="A8" s="199" t="s">
        <v>5</v>
      </c>
      <c r="B8" s="200">
        <f>B10-B7</f>
        <v>10553997</v>
      </c>
    </row>
    <row r="9" spans="1:8" ht="30" customHeight="1">
      <c r="A9" s="199" t="s">
        <v>6</v>
      </c>
      <c r="B9" s="200"/>
    </row>
    <row r="10" spans="1:8" ht="30" customHeight="1">
      <c r="A10" s="198" t="s">
        <v>7</v>
      </c>
      <c r="B10" s="201">
        <v>10556889</v>
      </c>
    </row>
  </sheetData>
  <phoneticPr fontId="2"/>
  <pageMargins left="0.78740157480314965" right="0.39370078740157483" top="0.7874015748031496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7B79-40E7-45F1-A874-D8D9B1027449}">
  <sheetPr>
    <pageSetUpPr fitToPage="1"/>
  </sheetPr>
  <dimension ref="A1:I24"/>
  <sheetViews>
    <sheetView zoomScaleNormal="100" workbookViewId="0"/>
  </sheetViews>
  <sheetFormatPr defaultColWidth="8.875" defaultRowHeight="11.25"/>
  <cols>
    <col min="1" max="1" width="30.875" style="140" customWidth="1"/>
    <col min="2" max="11" width="15.875" style="140" customWidth="1"/>
    <col min="12" max="16384" width="8.875" style="140"/>
  </cols>
  <sheetData>
    <row r="1" spans="1:9" ht="24" customHeight="1">
      <c r="A1" s="206" t="s">
        <v>321</v>
      </c>
      <c r="B1" s="204"/>
      <c r="C1" s="204"/>
      <c r="D1" s="204"/>
      <c r="E1" s="204"/>
      <c r="F1" s="204"/>
      <c r="G1" s="204"/>
      <c r="H1" s="204"/>
      <c r="I1" s="204"/>
    </row>
    <row r="2" spans="1:9" ht="13.5">
      <c r="A2" s="141" t="s">
        <v>0</v>
      </c>
      <c r="B2" s="141"/>
      <c r="C2" s="141"/>
      <c r="D2" s="141"/>
      <c r="E2" s="141"/>
      <c r="F2" s="141"/>
      <c r="G2" s="141"/>
      <c r="H2" s="141"/>
      <c r="I2" s="142" t="s">
        <v>305</v>
      </c>
    </row>
    <row r="3" spans="1:9" ht="13.5">
      <c r="A3" s="141" t="s">
        <v>304</v>
      </c>
      <c r="B3" s="141"/>
      <c r="C3" s="141"/>
      <c r="D3" s="141"/>
      <c r="E3" s="141"/>
      <c r="F3" s="141"/>
      <c r="G3" s="141"/>
      <c r="H3" s="141"/>
      <c r="I3" s="141"/>
    </row>
    <row r="4" spans="1:9" ht="13.5">
      <c r="A4" s="141"/>
      <c r="B4" s="141"/>
      <c r="C4" s="141"/>
      <c r="D4" s="141"/>
      <c r="E4" s="141"/>
      <c r="F4" s="141"/>
      <c r="G4" s="141"/>
      <c r="H4" s="141"/>
      <c r="I4" s="142" t="s">
        <v>8</v>
      </c>
    </row>
    <row r="5" spans="1:9" ht="22.5">
      <c r="A5" s="143" t="s">
        <v>9</v>
      </c>
      <c r="B5" s="144" t="s">
        <v>284</v>
      </c>
      <c r="C5" s="143" t="s">
        <v>59</v>
      </c>
      <c r="D5" s="143" t="s">
        <v>60</v>
      </c>
      <c r="E5" s="143" t="s">
        <v>61</v>
      </c>
      <c r="F5" s="143" t="s">
        <v>62</v>
      </c>
      <c r="G5" s="143" t="s">
        <v>63</v>
      </c>
      <c r="H5" s="143" t="s">
        <v>64</v>
      </c>
      <c r="I5" s="143" t="s">
        <v>7</v>
      </c>
    </row>
    <row r="6" spans="1:9">
      <c r="A6" s="145" t="s">
        <v>285</v>
      </c>
      <c r="B6" s="146">
        <v>1167089</v>
      </c>
      <c r="C6" s="146">
        <v>136235571</v>
      </c>
      <c r="D6" s="146">
        <v>16869032</v>
      </c>
      <c r="E6" s="146">
        <v>32275925</v>
      </c>
      <c r="F6" s="146">
        <v>2573566</v>
      </c>
      <c r="G6" s="146">
        <v>1083599</v>
      </c>
      <c r="H6" s="146">
        <v>64604489</v>
      </c>
      <c r="I6" s="146">
        <v>254809271</v>
      </c>
    </row>
    <row r="7" spans="1:9">
      <c r="A7" s="145" t="s">
        <v>286</v>
      </c>
      <c r="B7" s="146">
        <v>1124742</v>
      </c>
      <c r="C7" s="146">
        <v>105335595</v>
      </c>
      <c r="D7" s="146">
        <v>9966967</v>
      </c>
      <c r="E7" s="146">
        <v>9192305</v>
      </c>
      <c r="F7" s="146">
        <v>921559</v>
      </c>
      <c r="G7" s="146">
        <v>413095</v>
      </c>
      <c r="H7" s="146">
        <v>43923383</v>
      </c>
      <c r="I7" s="146">
        <v>170877646</v>
      </c>
    </row>
    <row r="8" spans="1:9">
      <c r="A8" s="145" t="s">
        <v>287</v>
      </c>
      <c r="B8" s="146" t="s">
        <v>288</v>
      </c>
      <c r="C8" s="146" t="s">
        <v>288</v>
      </c>
      <c r="D8" s="146" t="s">
        <v>288</v>
      </c>
      <c r="E8" s="146" t="s">
        <v>288</v>
      </c>
      <c r="F8" s="146" t="s">
        <v>288</v>
      </c>
      <c r="G8" s="146" t="s">
        <v>288</v>
      </c>
      <c r="H8" s="146" t="s">
        <v>288</v>
      </c>
      <c r="I8" s="146" t="s">
        <v>288</v>
      </c>
    </row>
    <row r="9" spans="1:9">
      <c r="A9" s="145" t="s">
        <v>289</v>
      </c>
      <c r="B9" s="146">
        <v>41599</v>
      </c>
      <c r="C9" s="146">
        <v>28644390</v>
      </c>
      <c r="D9" s="146">
        <v>6805046</v>
      </c>
      <c r="E9" s="146">
        <v>10315292</v>
      </c>
      <c r="F9" s="146">
        <v>1359886</v>
      </c>
      <c r="G9" s="146">
        <v>188301</v>
      </c>
      <c r="H9" s="146">
        <v>20391391</v>
      </c>
      <c r="I9" s="146">
        <v>67745904</v>
      </c>
    </row>
    <row r="10" spans="1:9">
      <c r="A10" s="145" t="s">
        <v>290</v>
      </c>
      <c r="B10" s="146">
        <v>749</v>
      </c>
      <c r="C10" s="146">
        <v>1926887</v>
      </c>
      <c r="D10" s="146">
        <v>97019</v>
      </c>
      <c r="E10" s="146">
        <v>12689069</v>
      </c>
      <c r="F10" s="146">
        <v>292121</v>
      </c>
      <c r="G10" s="146">
        <v>482203</v>
      </c>
      <c r="H10" s="146">
        <v>289715</v>
      </c>
      <c r="I10" s="146">
        <v>15777764</v>
      </c>
    </row>
    <row r="11" spans="1:9">
      <c r="A11" s="145" t="s">
        <v>291</v>
      </c>
      <c r="B11" s="146" t="s">
        <v>288</v>
      </c>
      <c r="C11" s="146" t="s">
        <v>288</v>
      </c>
      <c r="D11" s="146" t="s">
        <v>288</v>
      </c>
      <c r="E11" s="146" t="s">
        <v>288</v>
      </c>
      <c r="F11" s="146" t="s">
        <v>288</v>
      </c>
      <c r="G11" s="146" t="s">
        <v>288</v>
      </c>
      <c r="H11" s="146" t="s">
        <v>288</v>
      </c>
      <c r="I11" s="146" t="s">
        <v>288</v>
      </c>
    </row>
    <row r="12" spans="1:9">
      <c r="A12" s="145" t="s">
        <v>292</v>
      </c>
      <c r="B12" s="146" t="s">
        <v>288</v>
      </c>
      <c r="C12" s="146" t="s">
        <v>288</v>
      </c>
      <c r="D12" s="146" t="s">
        <v>288</v>
      </c>
      <c r="E12" s="146" t="s">
        <v>288</v>
      </c>
      <c r="F12" s="146" t="s">
        <v>288</v>
      </c>
      <c r="G12" s="146" t="s">
        <v>288</v>
      </c>
      <c r="H12" s="146" t="s">
        <v>288</v>
      </c>
      <c r="I12" s="146" t="s">
        <v>288</v>
      </c>
    </row>
    <row r="13" spans="1:9">
      <c r="A13" s="145" t="s">
        <v>293</v>
      </c>
      <c r="B13" s="146" t="s">
        <v>288</v>
      </c>
      <c r="C13" s="146" t="s">
        <v>288</v>
      </c>
      <c r="D13" s="146" t="s">
        <v>288</v>
      </c>
      <c r="E13" s="146" t="s">
        <v>288</v>
      </c>
      <c r="F13" s="146" t="s">
        <v>288</v>
      </c>
      <c r="G13" s="146" t="s">
        <v>288</v>
      </c>
      <c r="H13" s="146" t="s">
        <v>288</v>
      </c>
      <c r="I13" s="146" t="s">
        <v>288</v>
      </c>
    </row>
    <row r="14" spans="1:9">
      <c r="A14" s="145" t="s">
        <v>306</v>
      </c>
      <c r="B14" s="146" t="s">
        <v>288</v>
      </c>
      <c r="C14" s="146" t="s">
        <v>288</v>
      </c>
      <c r="D14" s="146" t="s">
        <v>288</v>
      </c>
      <c r="E14" s="146" t="s">
        <v>288</v>
      </c>
      <c r="F14" s="146" t="s">
        <v>288</v>
      </c>
      <c r="G14" s="146" t="s">
        <v>288</v>
      </c>
      <c r="H14" s="146" t="s">
        <v>288</v>
      </c>
      <c r="I14" s="146" t="s">
        <v>288</v>
      </c>
    </row>
    <row r="15" spans="1:9">
      <c r="A15" s="145" t="s">
        <v>294</v>
      </c>
      <c r="B15" s="146" t="s">
        <v>288</v>
      </c>
      <c r="C15" s="146">
        <v>328699</v>
      </c>
      <c r="D15" s="146" t="s">
        <v>288</v>
      </c>
      <c r="E15" s="146">
        <v>79258</v>
      </c>
      <c r="F15" s="146" t="s">
        <v>288</v>
      </c>
      <c r="G15" s="146" t="s">
        <v>288</v>
      </c>
      <c r="H15" s="146" t="s">
        <v>288</v>
      </c>
      <c r="I15" s="146">
        <v>407957</v>
      </c>
    </row>
    <row r="16" spans="1:9">
      <c r="A16" s="145" t="s">
        <v>295</v>
      </c>
      <c r="B16" s="146">
        <v>170241407</v>
      </c>
      <c r="C16" s="146">
        <v>5514</v>
      </c>
      <c r="D16" s="146" t="s">
        <v>288</v>
      </c>
      <c r="E16" s="146" t="s">
        <v>288</v>
      </c>
      <c r="F16" s="146" t="s">
        <v>288</v>
      </c>
      <c r="G16" s="146" t="s">
        <v>288</v>
      </c>
      <c r="H16" s="146">
        <v>654520</v>
      </c>
      <c r="I16" s="146">
        <v>170901441</v>
      </c>
    </row>
    <row r="17" spans="1:9">
      <c r="A17" s="145" t="s">
        <v>307</v>
      </c>
      <c r="B17" s="146">
        <v>86336452</v>
      </c>
      <c r="C17" s="146" t="s">
        <v>288</v>
      </c>
      <c r="D17" s="146" t="s">
        <v>288</v>
      </c>
      <c r="E17" s="146" t="s">
        <v>288</v>
      </c>
      <c r="F17" s="146" t="s">
        <v>288</v>
      </c>
      <c r="G17" s="146" t="s">
        <v>288</v>
      </c>
      <c r="H17" s="146" t="s">
        <v>288</v>
      </c>
      <c r="I17" s="146">
        <v>86336452</v>
      </c>
    </row>
    <row r="18" spans="1:9">
      <c r="A18" s="145" t="s">
        <v>308</v>
      </c>
      <c r="B18" s="146">
        <v>60473</v>
      </c>
      <c r="C18" s="146" t="s">
        <v>288</v>
      </c>
      <c r="D18" s="146" t="s">
        <v>288</v>
      </c>
      <c r="E18" s="146" t="s">
        <v>288</v>
      </c>
      <c r="F18" s="146" t="s">
        <v>288</v>
      </c>
      <c r="G18" s="146" t="s">
        <v>288</v>
      </c>
      <c r="H18" s="146" t="s">
        <v>288</v>
      </c>
      <c r="I18" s="146">
        <v>60473</v>
      </c>
    </row>
    <row r="19" spans="1:9">
      <c r="A19" s="145" t="s">
        <v>312</v>
      </c>
      <c r="B19" s="146">
        <v>81634696</v>
      </c>
      <c r="C19" s="146">
        <v>5514</v>
      </c>
      <c r="D19" s="146" t="s">
        <v>288</v>
      </c>
      <c r="E19" s="146" t="s">
        <v>288</v>
      </c>
      <c r="F19" s="146" t="s">
        <v>288</v>
      </c>
      <c r="G19" s="146" t="s">
        <v>288</v>
      </c>
      <c r="H19" s="146">
        <v>654520</v>
      </c>
      <c r="I19" s="146">
        <v>82294730</v>
      </c>
    </row>
    <row r="20" spans="1:9">
      <c r="A20" s="145" t="s">
        <v>310</v>
      </c>
      <c r="B20" s="146">
        <v>2209786</v>
      </c>
      <c r="C20" s="146" t="s">
        <v>288</v>
      </c>
      <c r="D20" s="146" t="s">
        <v>288</v>
      </c>
      <c r="E20" s="146" t="s">
        <v>288</v>
      </c>
      <c r="F20" s="146" t="s">
        <v>288</v>
      </c>
      <c r="G20" s="146" t="s">
        <v>288</v>
      </c>
      <c r="H20" s="146" t="s">
        <v>288</v>
      </c>
      <c r="I20" s="146">
        <v>2209786</v>
      </c>
    </row>
    <row r="21" spans="1:9">
      <c r="A21" s="145" t="s">
        <v>296</v>
      </c>
      <c r="B21" s="146">
        <v>3972</v>
      </c>
      <c r="C21" s="146">
        <v>728135</v>
      </c>
      <c r="D21" s="146">
        <v>67593</v>
      </c>
      <c r="E21" s="146">
        <v>53897</v>
      </c>
      <c r="F21" s="146">
        <v>1211</v>
      </c>
      <c r="G21" s="146">
        <v>39554</v>
      </c>
      <c r="H21" s="146">
        <v>552896</v>
      </c>
      <c r="I21" s="146">
        <v>1447258</v>
      </c>
    </row>
    <row r="22" spans="1:9">
      <c r="A22" s="145" t="s">
        <v>7</v>
      </c>
      <c r="B22" s="146">
        <v>171412469</v>
      </c>
      <c r="C22" s="146">
        <v>136969220</v>
      </c>
      <c r="D22" s="146">
        <v>16936625</v>
      </c>
      <c r="E22" s="146">
        <v>32329822</v>
      </c>
      <c r="F22" s="146">
        <v>2574777</v>
      </c>
      <c r="G22" s="146">
        <v>1123153</v>
      </c>
      <c r="H22" s="146">
        <v>65811905</v>
      </c>
      <c r="I22" s="146">
        <v>427157971</v>
      </c>
    </row>
    <row r="24" spans="1:9">
      <c r="A24" s="140" t="s">
        <v>311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DED78-7C49-46F7-8D5D-52FBA880E6A4}">
  <sheetPr>
    <pageSetUpPr fitToPage="1"/>
  </sheetPr>
  <dimension ref="B1:L31"/>
  <sheetViews>
    <sheetView showGridLines="0" view="pageBreakPreview" zoomScaleNormal="100" zoomScaleSheetLayoutView="100" workbookViewId="0"/>
  </sheetViews>
  <sheetFormatPr defaultColWidth="8.875" defaultRowHeight="11.25"/>
  <cols>
    <col min="1" max="1" width="3.375" style="140" customWidth="1"/>
    <col min="2" max="2" width="22.625" style="140" customWidth="1"/>
    <col min="3" max="12" width="15.375" style="140" customWidth="1"/>
    <col min="13" max="16384" width="8.875" style="140"/>
  </cols>
  <sheetData>
    <row r="1" spans="2:11" ht="18.75">
      <c r="B1" s="157" t="s">
        <v>313</v>
      </c>
    </row>
    <row r="2" spans="2:11" ht="13.5">
      <c r="B2" s="141" t="s">
        <v>0</v>
      </c>
      <c r="C2" s="141"/>
      <c r="D2" s="141"/>
      <c r="E2" s="141"/>
      <c r="F2" s="141"/>
      <c r="G2" s="141"/>
      <c r="H2" s="141"/>
      <c r="I2" s="142" t="s">
        <v>305</v>
      </c>
    </row>
    <row r="3" spans="2:11" ht="13.5">
      <c r="B3" s="141" t="s">
        <v>304</v>
      </c>
      <c r="C3" s="141"/>
      <c r="D3" s="141"/>
      <c r="E3" s="141"/>
      <c r="F3" s="141"/>
      <c r="G3" s="141"/>
      <c r="H3" s="141"/>
      <c r="I3" s="141"/>
    </row>
    <row r="4" spans="2:11" ht="6.75" customHeight="1"/>
    <row r="5" spans="2:11" ht="13.5">
      <c r="B5" s="147" t="s">
        <v>246</v>
      </c>
      <c r="I5" s="142" t="s">
        <v>314</v>
      </c>
    </row>
    <row r="6" spans="2:11" ht="37.5" customHeight="1">
      <c r="B6" s="148" t="s">
        <v>247</v>
      </c>
      <c r="C6" s="149" t="s">
        <v>248</v>
      </c>
      <c r="D6" s="149" t="s">
        <v>249</v>
      </c>
      <c r="E6" s="149" t="s">
        <v>250</v>
      </c>
      <c r="F6" s="149" t="s">
        <v>251</v>
      </c>
      <c r="G6" s="149" t="s">
        <v>252</v>
      </c>
      <c r="H6" s="149" t="s">
        <v>253</v>
      </c>
      <c r="I6" s="149" t="s">
        <v>231</v>
      </c>
    </row>
    <row r="7" spans="2:11" ht="18" customHeight="1">
      <c r="B7" s="145" t="s">
        <v>254</v>
      </c>
      <c r="C7" s="146"/>
      <c r="D7" s="146"/>
      <c r="E7" s="150"/>
      <c r="F7" s="146"/>
      <c r="G7" s="150"/>
      <c r="H7" s="146"/>
      <c r="I7" s="146"/>
    </row>
    <row r="8" spans="2:11" ht="18" customHeight="1">
      <c r="B8" s="151" t="s">
        <v>7</v>
      </c>
      <c r="C8" s="150"/>
      <c r="D8" s="150"/>
      <c r="E8" s="150"/>
      <c r="F8" s="150"/>
      <c r="G8" s="150"/>
      <c r="H8" s="150"/>
      <c r="I8" s="150"/>
    </row>
    <row r="10" spans="2:11" ht="13.5">
      <c r="B10" s="147" t="s">
        <v>255</v>
      </c>
      <c r="K10" s="142" t="s">
        <v>314</v>
      </c>
    </row>
    <row r="11" spans="2:11" ht="37.5" customHeight="1">
      <c r="B11" s="148" t="s">
        <v>256</v>
      </c>
      <c r="C11" s="149" t="s">
        <v>257</v>
      </c>
      <c r="D11" s="149" t="s">
        <v>258</v>
      </c>
      <c r="E11" s="149" t="s">
        <v>259</v>
      </c>
      <c r="F11" s="149" t="s">
        <v>260</v>
      </c>
      <c r="G11" s="149" t="s">
        <v>261</v>
      </c>
      <c r="H11" s="149" t="s">
        <v>262</v>
      </c>
      <c r="I11" s="149" t="s">
        <v>263</v>
      </c>
      <c r="J11" s="149" t="s">
        <v>264</v>
      </c>
      <c r="K11" s="149" t="s">
        <v>231</v>
      </c>
    </row>
    <row r="12" spans="2:11" ht="33" customHeight="1">
      <c r="B12" s="152" t="s">
        <v>265</v>
      </c>
      <c r="C12" s="146">
        <v>1291602</v>
      </c>
      <c r="D12" s="146">
        <v>1780622</v>
      </c>
      <c r="E12" s="146">
        <v>387863</v>
      </c>
      <c r="F12" s="150">
        <f>IFERROR(D12-E12,"")</f>
        <v>1392759</v>
      </c>
      <c r="G12" s="146">
        <v>1305798</v>
      </c>
      <c r="H12" s="153">
        <f>IFERROR(C12/G12,"")</f>
        <v>0.98912848694821098</v>
      </c>
      <c r="I12" s="150">
        <f>IFERROR(F12*H12,"")</f>
        <v>1377617.6023535035</v>
      </c>
      <c r="J12" s="146"/>
      <c r="K12" s="146"/>
    </row>
    <row r="13" spans="2:11" ht="33.75" customHeight="1">
      <c r="B13" s="152" t="s">
        <v>266</v>
      </c>
      <c r="C13" s="146">
        <v>50000</v>
      </c>
      <c r="D13" s="146">
        <v>2959087</v>
      </c>
      <c r="E13" s="146">
        <v>2194240</v>
      </c>
      <c r="F13" s="150">
        <f t="shared" ref="F13:F16" si="0">IFERROR(D13-E13,"")</f>
        <v>764847</v>
      </c>
      <c r="G13" s="146">
        <v>100000</v>
      </c>
      <c r="H13" s="153">
        <f t="shared" ref="H13:H16" si="1">IFERROR(C13/G13,"")</f>
        <v>0.5</v>
      </c>
      <c r="I13" s="150">
        <f t="shared" ref="I13:I16" si="2">IFERROR(F13*H13,"")</f>
        <v>382423.5</v>
      </c>
      <c r="J13" s="146"/>
      <c r="K13" s="146"/>
    </row>
    <row r="14" spans="2:11" ht="29.25" customHeight="1">
      <c r="B14" s="152" t="s">
        <v>267</v>
      </c>
      <c r="C14" s="146">
        <v>5000</v>
      </c>
      <c r="D14" s="146">
        <v>64377</v>
      </c>
      <c r="E14" s="146">
        <v>20691</v>
      </c>
      <c r="F14" s="150">
        <f t="shared" si="0"/>
        <v>43686</v>
      </c>
      <c r="G14" s="146">
        <v>5000</v>
      </c>
      <c r="H14" s="153">
        <f t="shared" si="1"/>
        <v>1</v>
      </c>
      <c r="I14" s="150">
        <f t="shared" si="2"/>
        <v>43686</v>
      </c>
      <c r="J14" s="146"/>
      <c r="K14" s="146"/>
    </row>
    <row r="15" spans="2:11" ht="30" customHeight="1">
      <c r="B15" s="152" t="s">
        <v>268</v>
      </c>
      <c r="C15" s="146">
        <v>50000</v>
      </c>
      <c r="D15" s="146">
        <v>167061</v>
      </c>
      <c r="E15" s="146">
        <v>32821</v>
      </c>
      <c r="F15" s="150">
        <f t="shared" si="0"/>
        <v>134240</v>
      </c>
      <c r="G15" s="146">
        <v>50000</v>
      </c>
      <c r="H15" s="153">
        <f t="shared" si="1"/>
        <v>1</v>
      </c>
      <c r="I15" s="150">
        <f t="shared" si="2"/>
        <v>134240</v>
      </c>
      <c r="J15" s="146"/>
      <c r="K15" s="146"/>
    </row>
    <row r="16" spans="2:11" ht="36" customHeight="1">
      <c r="B16" s="152" t="s">
        <v>269</v>
      </c>
      <c r="C16" s="146">
        <v>200000</v>
      </c>
      <c r="D16" s="146">
        <v>728380</v>
      </c>
      <c r="E16" s="146">
        <v>251197</v>
      </c>
      <c r="F16" s="150">
        <f t="shared" si="0"/>
        <v>477183</v>
      </c>
      <c r="G16" s="146">
        <v>200000</v>
      </c>
      <c r="H16" s="153">
        <f t="shared" si="1"/>
        <v>1</v>
      </c>
      <c r="I16" s="150">
        <f t="shared" si="2"/>
        <v>477183</v>
      </c>
      <c r="J16" s="146"/>
      <c r="K16" s="146"/>
    </row>
    <row r="17" spans="2:12" ht="30" customHeight="1">
      <c r="B17" s="151" t="s">
        <v>7</v>
      </c>
      <c r="C17" s="150">
        <f>IFERROR(SUM(C12:C16),"")</f>
        <v>1596602</v>
      </c>
      <c r="D17" s="150">
        <f t="shared" ref="D17:K17" si="3">IFERROR(SUM(D12:D16),"")</f>
        <v>5699527</v>
      </c>
      <c r="E17" s="150">
        <f t="shared" si="3"/>
        <v>2886812</v>
      </c>
      <c r="F17" s="150">
        <f t="shared" si="3"/>
        <v>2812715</v>
      </c>
      <c r="G17" s="150">
        <f t="shared" si="3"/>
        <v>1660798</v>
      </c>
      <c r="H17" s="153">
        <f t="shared" si="3"/>
        <v>4.4891284869482107</v>
      </c>
      <c r="I17" s="150">
        <f t="shared" si="3"/>
        <v>2415150.1023535035</v>
      </c>
      <c r="J17" s="150">
        <f t="shared" si="3"/>
        <v>0</v>
      </c>
      <c r="K17" s="150">
        <f t="shared" si="3"/>
        <v>0</v>
      </c>
    </row>
    <row r="19" spans="2:12" ht="13.5">
      <c r="B19" s="147" t="s">
        <v>270</v>
      </c>
      <c r="L19" s="142" t="s">
        <v>314</v>
      </c>
    </row>
    <row r="20" spans="2:12" ht="34.5" customHeight="1">
      <c r="B20" s="148" t="s">
        <v>256</v>
      </c>
      <c r="C20" s="149" t="s">
        <v>271</v>
      </c>
      <c r="D20" s="149" t="s">
        <v>258</v>
      </c>
      <c r="E20" s="149" t="s">
        <v>259</v>
      </c>
      <c r="F20" s="149" t="s">
        <v>260</v>
      </c>
      <c r="G20" s="149" t="s">
        <v>261</v>
      </c>
      <c r="H20" s="149" t="s">
        <v>262</v>
      </c>
      <c r="I20" s="149" t="s">
        <v>263</v>
      </c>
      <c r="J20" s="149" t="s">
        <v>272</v>
      </c>
      <c r="K20" s="149" t="s">
        <v>273</v>
      </c>
      <c r="L20" s="149" t="s">
        <v>231</v>
      </c>
    </row>
    <row r="21" spans="2:12" ht="32.25" customHeight="1">
      <c r="B21" s="152" t="s">
        <v>274</v>
      </c>
      <c r="C21" s="146">
        <v>4100</v>
      </c>
      <c r="D21" s="146">
        <v>4333189</v>
      </c>
      <c r="E21" s="146">
        <v>783367</v>
      </c>
      <c r="F21" s="150">
        <f>IFERROR(D21-E21,"")</f>
        <v>3549822</v>
      </c>
      <c r="G21" s="146">
        <v>1500000</v>
      </c>
      <c r="H21" s="153">
        <f>IFERROR(C21/G21,"")</f>
        <v>2.7333333333333333E-3</v>
      </c>
      <c r="I21" s="150">
        <f>IFERROR(F21*H21,"")</f>
        <v>9702.8467999999993</v>
      </c>
      <c r="J21" s="146"/>
      <c r="K21" s="150">
        <f>IFERROR(C21-J21,"")</f>
        <v>4100</v>
      </c>
      <c r="L21" s="146"/>
    </row>
    <row r="22" spans="2:12" ht="30" customHeight="1">
      <c r="B22" s="152" t="s">
        <v>275</v>
      </c>
      <c r="C22" s="146">
        <v>15000</v>
      </c>
      <c r="D22" s="146">
        <v>98327682</v>
      </c>
      <c r="E22" s="146">
        <v>26482350</v>
      </c>
      <c r="F22" s="150">
        <f t="shared" ref="F22:F31" si="4">IFERROR(D22-E22,"")</f>
        <v>71845332</v>
      </c>
      <c r="G22" s="146">
        <v>35590559</v>
      </c>
      <c r="H22" s="153">
        <f t="shared" ref="H22:H31" si="5">IFERROR(C22/G22,"")</f>
        <v>4.2146008440047263E-4</v>
      </c>
      <c r="I22" s="150">
        <f t="shared" ref="I22:I31" si="6">IFERROR(F22*H22,"")</f>
        <v>30279.939688499977</v>
      </c>
      <c r="J22" s="146"/>
      <c r="K22" s="150">
        <f t="shared" ref="K22:K31" si="7">IFERROR(C22-J22,"")</f>
        <v>15000</v>
      </c>
      <c r="L22" s="146"/>
    </row>
    <row r="23" spans="2:12" ht="27.75" customHeight="1">
      <c r="B23" s="152" t="s">
        <v>276</v>
      </c>
      <c r="C23" s="146">
        <v>849</v>
      </c>
      <c r="D23" s="146">
        <v>1635908902</v>
      </c>
      <c r="E23" s="146">
        <v>113435936</v>
      </c>
      <c r="F23" s="150">
        <f t="shared" si="4"/>
        <v>1522472966</v>
      </c>
      <c r="G23" s="146">
        <v>18998171</v>
      </c>
      <c r="H23" s="153">
        <f t="shared" si="5"/>
        <v>4.4688512383639454E-5</v>
      </c>
      <c r="I23" s="150">
        <f t="shared" si="6"/>
        <v>68037.051994847294</v>
      </c>
      <c r="J23" s="146"/>
      <c r="K23" s="150">
        <f t="shared" si="7"/>
        <v>849</v>
      </c>
      <c r="L23" s="146"/>
    </row>
    <row r="24" spans="2:12" ht="30" customHeight="1">
      <c r="B24" s="152" t="s">
        <v>277</v>
      </c>
      <c r="C24" s="146">
        <v>4890</v>
      </c>
      <c r="D24" s="146">
        <v>269744425</v>
      </c>
      <c r="E24" s="146">
        <v>255424891</v>
      </c>
      <c r="F24" s="150">
        <f t="shared" si="4"/>
        <v>14319534</v>
      </c>
      <c r="G24" s="146">
        <v>10435120</v>
      </c>
      <c r="H24" s="153">
        <f t="shared" si="5"/>
        <v>4.6860984828157225E-4</v>
      </c>
      <c r="I24" s="150">
        <f t="shared" si="6"/>
        <v>6710.2746552028157</v>
      </c>
      <c r="J24" s="146"/>
      <c r="K24" s="150">
        <f t="shared" si="7"/>
        <v>4890</v>
      </c>
      <c r="L24" s="146"/>
    </row>
    <row r="25" spans="2:12" ht="30" customHeight="1">
      <c r="B25" s="152" t="s">
        <v>278</v>
      </c>
      <c r="C25" s="146">
        <v>3581</v>
      </c>
      <c r="D25" s="146">
        <v>22770229</v>
      </c>
      <c r="E25" s="146">
        <v>21660137</v>
      </c>
      <c r="F25" s="150">
        <f t="shared" si="4"/>
        <v>1110092</v>
      </c>
      <c r="G25" s="146">
        <v>610952</v>
      </c>
      <c r="H25" s="153">
        <f t="shared" si="5"/>
        <v>5.861344262724404E-3</v>
      </c>
      <c r="I25" s="150">
        <f t="shared" si="6"/>
        <v>6506.6313752962587</v>
      </c>
      <c r="J25" s="146"/>
      <c r="K25" s="150">
        <f t="shared" si="7"/>
        <v>3581</v>
      </c>
      <c r="L25" s="146"/>
    </row>
    <row r="26" spans="2:12" ht="29.25" customHeight="1">
      <c r="B26" s="152" t="s">
        <v>279</v>
      </c>
      <c r="C26" s="146">
        <v>124</v>
      </c>
      <c r="D26" s="146">
        <v>464647</v>
      </c>
      <c r="E26" s="146">
        <v>17624</v>
      </c>
      <c r="F26" s="150">
        <f t="shared" si="4"/>
        <v>447023</v>
      </c>
      <c r="G26" s="146">
        <v>23000</v>
      </c>
      <c r="H26" s="153">
        <f t="shared" si="5"/>
        <v>5.3913043478260869E-3</v>
      </c>
      <c r="I26" s="150">
        <f t="shared" si="6"/>
        <v>2410.0370434782608</v>
      </c>
      <c r="J26" s="146"/>
      <c r="K26" s="150">
        <f t="shared" si="7"/>
        <v>124</v>
      </c>
      <c r="L26" s="146"/>
    </row>
    <row r="27" spans="2:12" ht="30" customHeight="1">
      <c r="B27" s="152" t="s">
        <v>280</v>
      </c>
      <c r="C27" s="146">
        <v>544</v>
      </c>
      <c r="D27" s="146">
        <v>114198</v>
      </c>
      <c r="E27" s="146">
        <v>98436</v>
      </c>
      <c r="F27" s="150">
        <f t="shared" si="4"/>
        <v>15762</v>
      </c>
      <c r="G27" s="146">
        <v>1781</v>
      </c>
      <c r="H27" s="153">
        <f t="shared" si="5"/>
        <v>0.30544637843907918</v>
      </c>
      <c r="I27" s="150">
        <f t="shared" si="6"/>
        <v>4814.4458169567661</v>
      </c>
      <c r="J27" s="146"/>
      <c r="K27" s="150">
        <f t="shared" si="7"/>
        <v>544</v>
      </c>
      <c r="L27" s="146"/>
    </row>
    <row r="28" spans="2:12" ht="30" customHeight="1">
      <c r="B28" s="152" t="s">
        <v>281</v>
      </c>
      <c r="C28" s="146">
        <v>300</v>
      </c>
      <c r="D28" s="146">
        <v>18692</v>
      </c>
      <c r="E28" s="146">
        <v>0</v>
      </c>
      <c r="F28" s="150">
        <f t="shared" si="4"/>
        <v>18692</v>
      </c>
      <c r="G28" s="146">
        <v>3000</v>
      </c>
      <c r="H28" s="153">
        <f t="shared" si="5"/>
        <v>0.1</v>
      </c>
      <c r="I28" s="150">
        <f t="shared" si="6"/>
        <v>1869.2</v>
      </c>
      <c r="J28" s="146"/>
      <c r="K28" s="150">
        <f t="shared" si="7"/>
        <v>300</v>
      </c>
      <c r="L28" s="146"/>
    </row>
    <row r="29" spans="2:12" ht="30" customHeight="1">
      <c r="B29" s="152" t="s">
        <v>282</v>
      </c>
      <c r="C29" s="146">
        <v>13000</v>
      </c>
      <c r="D29" s="146">
        <v>24556328000</v>
      </c>
      <c r="E29" s="146">
        <v>24162382000</v>
      </c>
      <c r="F29" s="150">
        <f t="shared" si="4"/>
        <v>393946000</v>
      </c>
      <c r="G29" s="146">
        <v>16602000</v>
      </c>
      <c r="H29" s="153">
        <f t="shared" si="5"/>
        <v>7.8303818817009995E-4</v>
      </c>
      <c r="I29" s="150">
        <f t="shared" si="6"/>
        <v>308474.7620768582</v>
      </c>
      <c r="J29" s="146"/>
      <c r="K29" s="150">
        <f t="shared" si="7"/>
        <v>13000</v>
      </c>
      <c r="L29" s="146"/>
    </row>
    <row r="30" spans="2:12" ht="30" customHeight="1">
      <c r="B30" s="152" t="s">
        <v>283</v>
      </c>
      <c r="C30" s="146">
        <v>5100</v>
      </c>
      <c r="D30" s="146">
        <v>275249</v>
      </c>
      <c r="E30" s="146">
        <v>197581</v>
      </c>
      <c r="F30" s="150">
        <f t="shared" si="4"/>
        <v>77668</v>
      </c>
      <c r="G30" s="146">
        <v>10000</v>
      </c>
      <c r="H30" s="153">
        <f t="shared" si="5"/>
        <v>0.51</v>
      </c>
      <c r="I30" s="150">
        <f t="shared" si="6"/>
        <v>39610.68</v>
      </c>
      <c r="J30" s="146"/>
      <c r="K30" s="150">
        <f t="shared" si="7"/>
        <v>5100</v>
      </c>
      <c r="L30" s="146"/>
    </row>
    <row r="31" spans="2:12" ht="21" customHeight="1">
      <c r="B31" s="154" t="s">
        <v>24</v>
      </c>
      <c r="C31" s="155">
        <f>IFERROR(SUM(C19:C30),"")</f>
        <v>47488</v>
      </c>
      <c r="D31" s="155">
        <f>IFERROR(SUM(D19:D30),"")</f>
        <v>26588285213</v>
      </c>
      <c r="E31" s="155">
        <f>IFERROR(SUM(E19:E30),"")</f>
        <v>24580482322</v>
      </c>
      <c r="F31" s="155">
        <f t="shared" si="4"/>
        <v>2007802891</v>
      </c>
      <c r="G31" s="155">
        <f>IFERROR(SUM(G19:G30),"")</f>
        <v>83774583</v>
      </c>
      <c r="H31" s="156">
        <f t="shared" si="5"/>
        <v>5.6685450764941436E-4</v>
      </c>
      <c r="I31" s="155">
        <f t="shared" si="6"/>
        <v>1138132.1192348758</v>
      </c>
      <c r="J31" s="155">
        <f>IFERROR(SUM(J19:J30),"")</f>
        <v>0</v>
      </c>
      <c r="K31" s="155">
        <f t="shared" si="7"/>
        <v>47488</v>
      </c>
      <c r="L31" s="155">
        <f t="shared" ref="L31" si="8">IFERROR(SUM(L19:L30),"")</f>
        <v>0</v>
      </c>
    </row>
  </sheetData>
  <phoneticPr fontId="2"/>
  <pageMargins left="0.39370078740157483" right="0.39370078740157483" top="0.39370078740157483" bottom="0.19685039370078741" header="0.19685039370078741" footer="0.19685039370078741"/>
  <pageSetup paperSize="9" scale="72" fitToHeight="0" orientation="landscape" r:id="rId1"/>
  <headerFooter>
    <oddFooter>&amp;C&amp;9&amp;P/&amp;N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FB50-D200-4CF5-86E7-8747234C759B}">
  <sheetPr>
    <pageSetUpPr fitToPage="1"/>
  </sheetPr>
  <dimension ref="A1:H21"/>
  <sheetViews>
    <sheetView showGridLines="0" zoomScaleNormal="100" zoomScaleSheetLayoutView="100" workbookViewId="0"/>
  </sheetViews>
  <sheetFormatPr defaultColWidth="8.875" defaultRowHeight="11.25"/>
  <cols>
    <col min="1" max="1" width="22.875" style="140" customWidth="1"/>
    <col min="2" max="7" width="19.875" style="140" customWidth="1"/>
    <col min="8" max="16384" width="8.875" style="140"/>
  </cols>
  <sheetData>
    <row r="1" spans="1:8" ht="18.75">
      <c r="A1" s="157" t="s">
        <v>315</v>
      </c>
    </row>
    <row r="2" spans="1:8" ht="13.5">
      <c r="A2" s="141" t="s">
        <v>0</v>
      </c>
      <c r="B2" s="141"/>
      <c r="C2" s="141"/>
      <c r="D2" s="141"/>
      <c r="E2" s="141"/>
      <c r="F2" s="141"/>
      <c r="G2" s="142" t="s">
        <v>305</v>
      </c>
      <c r="H2" s="142"/>
    </row>
    <row r="3" spans="1:8" ht="13.5">
      <c r="A3" s="141" t="s">
        <v>304</v>
      </c>
      <c r="B3" s="141"/>
      <c r="C3" s="141"/>
      <c r="D3" s="141"/>
      <c r="E3" s="141"/>
      <c r="F3" s="141"/>
      <c r="G3" s="141"/>
      <c r="H3" s="141"/>
    </row>
    <row r="4" spans="1:8" ht="13.5">
      <c r="G4" s="142" t="s">
        <v>1</v>
      </c>
    </row>
    <row r="5" spans="1:8" ht="22.5" customHeight="1">
      <c r="A5" s="148" t="s">
        <v>2</v>
      </c>
      <c r="B5" s="148" t="s">
        <v>227</v>
      </c>
      <c r="C5" s="148" t="s">
        <v>228</v>
      </c>
      <c r="D5" s="148" t="s">
        <v>229</v>
      </c>
      <c r="E5" s="148" t="s">
        <v>10</v>
      </c>
      <c r="F5" s="149" t="s">
        <v>230</v>
      </c>
      <c r="G5" s="149" t="s">
        <v>231</v>
      </c>
    </row>
    <row r="6" spans="1:8" ht="18" customHeight="1">
      <c r="A6" s="145" t="s">
        <v>232</v>
      </c>
      <c r="B6" s="146">
        <v>6680400</v>
      </c>
      <c r="C6" s="146">
        <v>722795</v>
      </c>
      <c r="D6" s="146"/>
      <c r="E6" s="146"/>
      <c r="F6" s="150">
        <f>B6+C6+D6+E6</f>
        <v>7403195</v>
      </c>
      <c r="G6" s="146"/>
    </row>
    <row r="7" spans="1:8" ht="18" customHeight="1">
      <c r="A7" s="145" t="s">
        <v>233</v>
      </c>
      <c r="B7" s="146">
        <v>90237</v>
      </c>
      <c r="C7" s="146">
        <v>9763</v>
      </c>
      <c r="D7" s="146"/>
      <c r="E7" s="146"/>
      <c r="F7" s="150">
        <f t="shared" ref="F7:F20" si="0">B7+C7+D7+E7</f>
        <v>100000</v>
      </c>
      <c r="G7" s="146"/>
    </row>
    <row r="8" spans="1:8" ht="18" customHeight="1">
      <c r="A8" s="145" t="s">
        <v>234</v>
      </c>
      <c r="B8" s="146">
        <v>26045</v>
      </c>
      <c r="C8" s="146"/>
      <c r="D8" s="146">
        <v>10955</v>
      </c>
      <c r="E8" s="146"/>
      <c r="F8" s="150">
        <f t="shared" si="0"/>
        <v>37000</v>
      </c>
      <c r="G8" s="146"/>
    </row>
    <row r="9" spans="1:8" ht="18" customHeight="1">
      <c r="A9" s="145" t="s">
        <v>235</v>
      </c>
      <c r="B9" s="146">
        <v>19398</v>
      </c>
      <c r="C9" s="146"/>
      <c r="D9" s="146">
        <v>53602</v>
      </c>
      <c r="E9" s="146"/>
      <c r="F9" s="150">
        <f t="shared" si="0"/>
        <v>73000</v>
      </c>
      <c r="G9" s="146"/>
    </row>
    <row r="10" spans="1:8" ht="18" customHeight="1">
      <c r="A10" s="145" t="s">
        <v>236</v>
      </c>
      <c r="B10" s="146">
        <v>59795</v>
      </c>
      <c r="C10" s="146">
        <v>6470</v>
      </c>
      <c r="D10" s="146"/>
      <c r="E10" s="146"/>
      <c r="F10" s="150">
        <f t="shared" si="0"/>
        <v>66265</v>
      </c>
      <c r="G10" s="146"/>
    </row>
    <row r="11" spans="1:8" ht="18" customHeight="1">
      <c r="A11" s="145" t="s">
        <v>237</v>
      </c>
      <c r="B11" s="146">
        <v>422207</v>
      </c>
      <c r="C11" s="146">
        <v>45681</v>
      </c>
      <c r="D11" s="146"/>
      <c r="E11" s="146"/>
      <c r="F11" s="150">
        <f t="shared" si="0"/>
        <v>467888</v>
      </c>
      <c r="G11" s="146"/>
    </row>
    <row r="12" spans="1:8" ht="18" customHeight="1">
      <c r="A12" s="145" t="s">
        <v>238</v>
      </c>
      <c r="B12" s="146">
        <v>728182</v>
      </c>
      <c r="C12" s="146">
        <v>78786</v>
      </c>
      <c r="D12" s="146"/>
      <c r="E12" s="146"/>
      <c r="F12" s="150">
        <f t="shared" si="0"/>
        <v>806968</v>
      </c>
      <c r="G12" s="146"/>
    </row>
    <row r="13" spans="1:8" ht="18" customHeight="1">
      <c r="A13" s="145" t="s">
        <v>239</v>
      </c>
      <c r="B13" s="146">
        <v>530007</v>
      </c>
      <c r="C13" s="146">
        <v>57345</v>
      </c>
      <c r="D13" s="146"/>
      <c r="E13" s="146"/>
      <c r="F13" s="150">
        <f t="shared" si="0"/>
        <v>587352</v>
      </c>
      <c r="G13" s="146"/>
    </row>
    <row r="14" spans="1:8" ht="18" customHeight="1">
      <c r="A14" s="145" t="s">
        <v>240</v>
      </c>
      <c r="B14" s="146">
        <v>6231</v>
      </c>
      <c r="C14" s="146">
        <v>675</v>
      </c>
      <c r="D14" s="146"/>
      <c r="E14" s="146"/>
      <c r="F14" s="150">
        <f t="shared" si="0"/>
        <v>6906</v>
      </c>
      <c r="G14" s="146"/>
    </row>
    <row r="15" spans="1:8" ht="18" customHeight="1">
      <c r="A15" s="145" t="s">
        <v>241</v>
      </c>
      <c r="B15" s="146">
        <v>3392664</v>
      </c>
      <c r="C15" s="146">
        <v>367075</v>
      </c>
      <c r="D15" s="146"/>
      <c r="E15" s="146"/>
      <c r="F15" s="150">
        <f t="shared" si="0"/>
        <v>3759739</v>
      </c>
      <c r="G15" s="146"/>
    </row>
    <row r="16" spans="1:8" ht="18" customHeight="1">
      <c r="A16" s="145" t="s">
        <v>242</v>
      </c>
      <c r="B16" s="146">
        <v>45910</v>
      </c>
      <c r="C16" s="146">
        <v>4967</v>
      </c>
      <c r="D16" s="146"/>
      <c r="E16" s="146"/>
      <c r="F16" s="150">
        <f t="shared" si="0"/>
        <v>50877</v>
      </c>
      <c r="G16" s="146"/>
    </row>
    <row r="17" spans="1:7" ht="18" customHeight="1">
      <c r="A17" s="145" t="s">
        <v>243</v>
      </c>
      <c r="B17" s="146">
        <v>566212</v>
      </c>
      <c r="C17" s="146">
        <v>61261</v>
      </c>
      <c r="D17" s="146"/>
      <c r="E17" s="146"/>
      <c r="F17" s="150">
        <f t="shared" si="0"/>
        <v>627473</v>
      </c>
      <c r="G17" s="146"/>
    </row>
    <row r="18" spans="1:7" ht="18" customHeight="1">
      <c r="A18" s="145" t="s">
        <v>244</v>
      </c>
      <c r="B18" s="146">
        <v>250004</v>
      </c>
      <c r="C18" s="146">
        <v>27049</v>
      </c>
      <c r="D18" s="146"/>
      <c r="E18" s="146"/>
      <c r="F18" s="150">
        <f t="shared" si="0"/>
        <v>277053</v>
      </c>
      <c r="G18" s="146"/>
    </row>
    <row r="19" spans="1:7" ht="18" customHeight="1">
      <c r="A19" s="145" t="s">
        <v>245</v>
      </c>
      <c r="B19" s="146">
        <v>89690</v>
      </c>
      <c r="C19" s="146">
        <v>9704</v>
      </c>
      <c r="D19" s="146"/>
      <c r="E19" s="146"/>
      <c r="F19" s="150">
        <f t="shared" si="0"/>
        <v>99394</v>
      </c>
      <c r="G19" s="146"/>
    </row>
    <row r="20" spans="1:7" ht="18" customHeight="1">
      <c r="A20" s="145" t="s">
        <v>245</v>
      </c>
      <c r="B20" s="146">
        <v>1896</v>
      </c>
      <c r="C20" s="146">
        <v>205</v>
      </c>
      <c r="D20" s="146"/>
      <c r="E20" s="146"/>
      <c r="F20" s="150">
        <f t="shared" si="0"/>
        <v>2101</v>
      </c>
      <c r="G20" s="146"/>
    </row>
    <row r="21" spans="1:7" ht="24" customHeight="1">
      <c r="A21" s="151" t="s">
        <v>7</v>
      </c>
      <c r="B21" s="146">
        <f>SUM(B6:B20)</f>
        <v>12908878</v>
      </c>
      <c r="C21" s="146">
        <f>SUM(C6:C20)</f>
        <v>1391776</v>
      </c>
      <c r="D21" s="146">
        <f>SUM(D6:D20)</f>
        <v>64557</v>
      </c>
      <c r="E21" s="146"/>
      <c r="F21" s="150">
        <f>SUM(F6:F20)</f>
        <v>14365211</v>
      </c>
      <c r="G21" s="146"/>
    </row>
  </sheetData>
  <phoneticPr fontId="2"/>
  <pageMargins left="0.39370078740157483" right="0.39370078740157483" top="0.78740157480314965" bottom="0.39370078740157483" header="0.19685039370078741" footer="0.19685039370078741"/>
  <pageSetup paperSize="9" scale="91" fitToHeight="0" orientation="landscape" r:id="rId1"/>
  <colBreaks count="1" manualBreakCount="1">
    <brk id="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2FAB-8E7B-45AC-8D8D-B523C13B6AF4}">
  <sheetPr>
    <pageSetUpPr fitToPage="1"/>
  </sheetPr>
  <dimension ref="B1:I21"/>
  <sheetViews>
    <sheetView topLeftCell="B1" zoomScaleNormal="100" zoomScaleSheetLayoutView="100" workbookViewId="0">
      <selection activeCell="B1" sqref="B1"/>
    </sheetView>
  </sheetViews>
  <sheetFormatPr defaultColWidth="8.875" defaultRowHeight="12"/>
  <cols>
    <col min="1" max="1" width="2.75" style="158" customWidth="1"/>
    <col min="2" max="2" width="22.125" style="158" customWidth="1"/>
    <col min="3" max="6" width="14.625" style="158" customWidth="1"/>
    <col min="7" max="7" width="12.75" style="158" customWidth="1"/>
    <col min="8" max="16384" width="8.875" style="158"/>
  </cols>
  <sheetData>
    <row r="1" spans="2:9" ht="18.75">
      <c r="B1" s="157" t="s">
        <v>212</v>
      </c>
    </row>
    <row r="2" spans="2:9" ht="13.5">
      <c r="B2" s="141" t="s">
        <v>0</v>
      </c>
      <c r="C2" s="141"/>
      <c r="D2" s="141"/>
      <c r="E2" s="141"/>
      <c r="F2" s="141"/>
      <c r="G2" s="142" t="s">
        <v>305</v>
      </c>
      <c r="H2" s="141"/>
      <c r="I2" s="142"/>
    </row>
    <row r="3" spans="2:9" ht="13.5">
      <c r="B3" s="141" t="s">
        <v>304</v>
      </c>
      <c r="C3" s="141"/>
      <c r="D3" s="141"/>
      <c r="E3" s="141"/>
      <c r="F3" s="141"/>
      <c r="G3" s="141"/>
      <c r="H3" s="141"/>
      <c r="I3" s="141"/>
    </row>
    <row r="4" spans="2:9" ht="13.5">
      <c r="G4" s="142" t="s">
        <v>327</v>
      </c>
    </row>
    <row r="5" spans="2:9" ht="22.5" customHeight="1">
      <c r="B5" s="212" t="s">
        <v>213</v>
      </c>
      <c r="C5" s="212" t="s">
        <v>214</v>
      </c>
      <c r="D5" s="212"/>
      <c r="E5" s="212" t="s">
        <v>215</v>
      </c>
      <c r="F5" s="212"/>
      <c r="G5" s="213" t="s">
        <v>216</v>
      </c>
    </row>
    <row r="6" spans="2:9" ht="22.5" customHeight="1">
      <c r="B6" s="212"/>
      <c r="C6" s="159" t="s">
        <v>217</v>
      </c>
      <c r="D6" s="160" t="s">
        <v>218</v>
      </c>
      <c r="E6" s="159" t="s">
        <v>217</v>
      </c>
      <c r="F6" s="160" t="s">
        <v>218</v>
      </c>
      <c r="G6" s="212"/>
    </row>
    <row r="7" spans="2:9" ht="19.5" customHeight="1">
      <c r="B7" s="214" t="s">
        <v>219</v>
      </c>
      <c r="C7" s="215"/>
      <c r="D7" s="215"/>
      <c r="E7" s="215"/>
      <c r="F7" s="215"/>
      <c r="G7" s="216"/>
    </row>
    <row r="8" spans="2:9" ht="19.5" customHeight="1">
      <c r="B8" s="161" t="s">
        <v>101</v>
      </c>
      <c r="C8" s="162"/>
      <c r="D8" s="162"/>
      <c r="E8" s="162"/>
      <c r="F8" s="162"/>
      <c r="H8" s="163"/>
    </row>
    <row r="9" spans="2:9" ht="19.5" customHeight="1">
      <c r="B9" s="209" t="s">
        <v>220</v>
      </c>
      <c r="C9" s="210"/>
      <c r="D9" s="210"/>
      <c r="E9" s="210"/>
      <c r="F9" s="210"/>
      <c r="G9" s="211"/>
    </row>
    <row r="10" spans="2:9" ht="19.5" customHeight="1">
      <c r="B10" s="161" t="s">
        <v>101</v>
      </c>
      <c r="C10" s="162"/>
      <c r="D10" s="162"/>
      <c r="E10" s="162"/>
      <c r="F10" s="162"/>
      <c r="G10" s="162"/>
    </row>
    <row r="11" spans="2:9" ht="19.5" customHeight="1">
      <c r="B11" s="209" t="s">
        <v>221</v>
      </c>
      <c r="C11" s="210"/>
      <c r="D11" s="210"/>
      <c r="E11" s="210"/>
      <c r="F11" s="210"/>
      <c r="G11" s="211"/>
    </row>
    <row r="12" spans="2:9" ht="19.5" customHeight="1">
      <c r="B12" s="161" t="s">
        <v>101</v>
      </c>
      <c r="C12" s="162"/>
      <c r="D12" s="162"/>
      <c r="E12" s="162"/>
      <c r="F12" s="162"/>
      <c r="G12" s="162"/>
    </row>
    <row r="13" spans="2:9" ht="19.5" customHeight="1">
      <c r="B13" s="209" t="s">
        <v>222</v>
      </c>
      <c r="C13" s="210"/>
      <c r="D13" s="210"/>
      <c r="E13" s="210"/>
      <c r="F13" s="210"/>
      <c r="G13" s="211"/>
    </row>
    <row r="14" spans="2:9" ht="19.5" customHeight="1">
      <c r="B14" s="161" t="s">
        <v>101</v>
      </c>
      <c r="C14" s="162"/>
      <c r="D14" s="162"/>
      <c r="E14" s="162"/>
      <c r="F14" s="162"/>
      <c r="G14" s="162"/>
    </row>
    <row r="15" spans="2:9" ht="19.5" customHeight="1">
      <c r="B15" s="209" t="s">
        <v>189</v>
      </c>
      <c r="C15" s="210"/>
      <c r="D15" s="210"/>
      <c r="E15" s="210"/>
      <c r="F15" s="210"/>
      <c r="G15" s="211"/>
    </row>
    <row r="16" spans="2:9" ht="19.5" customHeight="1">
      <c r="B16" s="161" t="s">
        <v>101</v>
      </c>
      <c r="C16" s="162"/>
      <c r="D16" s="162"/>
      <c r="E16" s="162"/>
      <c r="F16" s="162"/>
      <c r="G16" s="162"/>
    </row>
    <row r="17" spans="2:7" ht="19.5" customHeight="1">
      <c r="B17" s="209" t="s">
        <v>192</v>
      </c>
      <c r="C17" s="210"/>
      <c r="D17" s="210"/>
      <c r="E17" s="210"/>
      <c r="F17" s="210"/>
      <c r="G17" s="211"/>
    </row>
    <row r="18" spans="2:7" ht="19.5" customHeight="1">
      <c r="B18" s="164" t="s">
        <v>223</v>
      </c>
      <c r="C18" s="162">
        <v>2112</v>
      </c>
      <c r="D18" s="162"/>
      <c r="E18" s="162">
        <v>2496</v>
      </c>
      <c r="F18" s="162"/>
      <c r="G18" s="162">
        <v>30000</v>
      </c>
    </row>
    <row r="19" spans="2:7" ht="19.5" customHeight="1">
      <c r="B19" s="164" t="s">
        <v>224</v>
      </c>
      <c r="C19" s="162">
        <v>2112</v>
      </c>
      <c r="D19" s="162"/>
      <c r="E19" s="162">
        <v>1152</v>
      </c>
      <c r="F19" s="162"/>
      <c r="G19" s="162">
        <v>15000</v>
      </c>
    </row>
    <row r="20" spans="2:7" ht="19.5" customHeight="1">
      <c r="B20" s="164" t="s">
        <v>225</v>
      </c>
      <c r="C20" s="162">
        <v>3840</v>
      </c>
      <c r="D20" s="162"/>
      <c r="E20" s="162">
        <v>2304</v>
      </c>
      <c r="F20" s="162"/>
      <c r="G20" s="162">
        <v>30000</v>
      </c>
    </row>
    <row r="21" spans="2:7" ht="19.5" customHeight="1">
      <c r="B21" s="165" t="s">
        <v>226</v>
      </c>
      <c r="C21" s="166">
        <f>IFERROR(SUM(C8:C20),"")</f>
        <v>8064</v>
      </c>
      <c r="D21" s="166">
        <f>IFERROR(SUM(D8:D20),"")</f>
        <v>0</v>
      </c>
      <c r="E21" s="166">
        <f>IFERROR(SUM(E8:E20),"")</f>
        <v>5952</v>
      </c>
      <c r="F21" s="166">
        <f>IFERROR(SUM(F8:F20),"")</f>
        <v>0</v>
      </c>
      <c r="G21" s="167">
        <f>IFERROR(SUM(G8:G20),"")</f>
        <v>75000</v>
      </c>
    </row>
  </sheetData>
  <mergeCells count="10">
    <mergeCell ref="B11:G11"/>
    <mergeCell ref="B13:G13"/>
    <mergeCell ref="B15:G15"/>
    <mergeCell ref="B17:G17"/>
    <mergeCell ref="B5:B6"/>
    <mergeCell ref="C5:D5"/>
    <mergeCell ref="E5:F5"/>
    <mergeCell ref="G5:G6"/>
    <mergeCell ref="B7:G7"/>
    <mergeCell ref="B9:G9"/>
  </mergeCells>
  <phoneticPr fontId="2"/>
  <pageMargins left="0.39370078740157483" right="0.39370078740157483" top="0.78740157480314965" bottom="0.39370078740157483" header="0.19685039370078741" footer="0.19685039370078741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D2DD-34BB-4A53-9B5C-7C2453F6625A}">
  <dimension ref="A1:J40"/>
  <sheetViews>
    <sheetView zoomScaleNormal="100" workbookViewId="0"/>
  </sheetViews>
  <sheetFormatPr defaultColWidth="9" defaultRowHeight="14.25"/>
  <cols>
    <col min="1" max="1" width="3.625" style="5" customWidth="1"/>
    <col min="2" max="2" width="1" style="5" customWidth="1"/>
    <col min="3" max="3" width="29.875" style="5" customWidth="1"/>
    <col min="4" max="5" width="18.625" style="5" customWidth="1"/>
    <col min="6" max="6" width="17.875" style="5" bestFit="1" customWidth="1"/>
    <col min="7" max="16384" width="9" style="5"/>
  </cols>
  <sheetData>
    <row r="1" spans="1:10" ht="13.5" customHeight="1"/>
    <row r="2" spans="1:10" ht="25.5" customHeight="1">
      <c r="C2" s="202" t="s">
        <v>316</v>
      </c>
      <c r="D2" s="97"/>
      <c r="E2" s="98"/>
    </row>
    <row r="3" spans="1:10" ht="15" customHeight="1">
      <c r="C3" s="141" t="s">
        <v>0</v>
      </c>
      <c r="D3" s="141"/>
      <c r="E3" s="142" t="s">
        <v>305</v>
      </c>
      <c r="F3" s="141"/>
      <c r="G3" s="141"/>
      <c r="H3" s="141"/>
      <c r="I3" s="141"/>
      <c r="J3" s="142"/>
    </row>
    <row r="4" spans="1:10" ht="15" customHeight="1">
      <c r="C4" s="141" t="s">
        <v>304</v>
      </c>
      <c r="D4" s="141"/>
      <c r="E4" s="141"/>
      <c r="F4" s="141"/>
      <c r="G4" s="141"/>
      <c r="H4" s="141"/>
      <c r="I4" s="141"/>
      <c r="J4" s="141"/>
    </row>
    <row r="5" spans="1:10" ht="15.75" customHeight="1">
      <c r="C5" s="141"/>
      <c r="D5" s="141"/>
      <c r="E5" s="142" t="s">
        <v>8</v>
      </c>
      <c r="F5" s="141"/>
      <c r="G5" s="141"/>
      <c r="H5" s="141"/>
      <c r="I5" s="141"/>
      <c r="J5" s="142"/>
    </row>
    <row r="6" spans="1:10" s="66" customFormat="1" ht="15.75" customHeight="1">
      <c r="C6" s="6" t="s">
        <v>185</v>
      </c>
      <c r="D6" s="6" t="s">
        <v>186</v>
      </c>
      <c r="E6" s="6" t="s">
        <v>187</v>
      </c>
    </row>
    <row r="7" spans="1:10" s="66" customFormat="1" ht="21" customHeight="1">
      <c r="C7" s="217" t="s">
        <v>188</v>
      </c>
      <c r="D7" s="218"/>
      <c r="E7" s="219"/>
    </row>
    <row r="8" spans="1:10" s="66" customFormat="1" ht="21" hidden="1" customHeight="1">
      <c r="C8" s="120"/>
      <c r="D8" s="121"/>
      <c r="E8" s="122"/>
    </row>
    <row r="9" spans="1:10" s="66" customFormat="1" ht="21" customHeight="1">
      <c r="C9" s="220" t="s">
        <v>189</v>
      </c>
      <c r="D9" s="221"/>
      <c r="E9" s="222"/>
    </row>
    <row r="10" spans="1:10" s="66" customFormat="1" ht="21" hidden="1" customHeight="1">
      <c r="A10" s="66" t="s">
        <v>28</v>
      </c>
      <c r="C10" s="99"/>
      <c r="D10" s="100"/>
      <c r="E10" s="101"/>
    </row>
    <row r="11" spans="1:10" s="66" customFormat="1" ht="21" customHeight="1">
      <c r="C11" s="67" t="s">
        <v>101</v>
      </c>
      <c r="D11" s="68"/>
      <c r="E11" s="68"/>
    </row>
    <row r="12" spans="1:10" s="66" customFormat="1" ht="21" hidden="1" customHeight="1">
      <c r="A12" s="66" t="s">
        <v>191</v>
      </c>
      <c r="C12" s="102"/>
      <c r="D12" s="103"/>
      <c r="E12" s="104"/>
    </row>
    <row r="13" spans="1:10" s="66" customFormat="1" ht="21" customHeight="1">
      <c r="C13" s="217" t="s">
        <v>192</v>
      </c>
      <c r="D13" s="218"/>
      <c r="E13" s="219"/>
    </row>
    <row r="14" spans="1:10" s="66" customFormat="1" ht="21" hidden="1" customHeight="1">
      <c r="A14" s="66" t="s">
        <v>28</v>
      </c>
      <c r="C14" s="99"/>
      <c r="D14" s="100"/>
      <c r="E14" s="101"/>
    </row>
    <row r="15" spans="1:10" s="66" customFormat="1" ht="21" customHeight="1">
      <c r="C15" s="117" t="s">
        <v>101</v>
      </c>
      <c r="D15" s="123"/>
      <c r="E15" s="123"/>
    </row>
    <row r="16" spans="1:10" s="66" customFormat="1" ht="21" hidden="1" customHeight="1">
      <c r="A16" s="66" t="s">
        <v>191</v>
      </c>
      <c r="C16" s="102"/>
      <c r="D16" s="106"/>
      <c r="E16" s="107"/>
    </row>
    <row r="17" spans="1:5" s="66" customFormat="1" ht="27" customHeight="1" thickBot="1">
      <c r="C17" s="108" t="s">
        <v>47</v>
      </c>
      <c r="D17" s="109">
        <f>IFERROR(SUM(D10:D16),"")</f>
        <v>0</v>
      </c>
      <c r="E17" s="109">
        <f>IFERROR(SUM(E10:E16),"")</f>
        <v>0</v>
      </c>
    </row>
    <row r="18" spans="1:5" s="66" customFormat="1" ht="21" customHeight="1" thickTop="1">
      <c r="C18" s="223" t="s">
        <v>193</v>
      </c>
      <c r="D18" s="224"/>
      <c r="E18" s="225"/>
    </row>
    <row r="19" spans="1:5" s="66" customFormat="1" ht="21" hidden="1" customHeight="1">
      <c r="C19" s="120"/>
      <c r="D19" s="121"/>
      <c r="E19" s="122"/>
    </row>
    <row r="20" spans="1:5" s="66" customFormat="1" ht="21" customHeight="1">
      <c r="C20" s="217" t="s">
        <v>194</v>
      </c>
      <c r="D20" s="218"/>
      <c r="E20" s="219"/>
    </row>
    <row r="21" spans="1:5" s="66" customFormat="1" ht="21" hidden="1" customHeight="1">
      <c r="A21" s="66" t="s">
        <v>28</v>
      </c>
      <c r="C21" s="99"/>
      <c r="D21" s="100"/>
      <c r="E21" s="101"/>
    </row>
    <row r="22" spans="1:5" s="66" customFormat="1" ht="21" customHeight="1">
      <c r="C22" s="67" t="s">
        <v>195</v>
      </c>
      <c r="D22" s="68">
        <f>209203+3871</f>
        <v>213074</v>
      </c>
      <c r="E22" s="226">
        <v>83864</v>
      </c>
    </row>
    <row r="23" spans="1:5" s="66" customFormat="1" ht="21" customHeight="1">
      <c r="C23" s="67" t="s">
        <v>196</v>
      </c>
      <c r="D23" s="68">
        <v>109221</v>
      </c>
      <c r="E23" s="227"/>
    </row>
    <row r="24" spans="1:5" s="66" customFormat="1" ht="21" customHeight="1">
      <c r="C24" s="67" t="s">
        <v>197</v>
      </c>
      <c r="D24" s="68">
        <v>5873</v>
      </c>
      <c r="E24" s="227"/>
    </row>
    <row r="25" spans="1:5" s="66" customFormat="1" ht="21" customHeight="1">
      <c r="C25" s="67" t="s">
        <v>198</v>
      </c>
      <c r="D25" s="68"/>
      <c r="E25" s="227"/>
    </row>
    <row r="26" spans="1:5" s="66" customFormat="1" ht="21" customHeight="1">
      <c r="C26" s="67" t="s">
        <v>199</v>
      </c>
      <c r="D26" s="68"/>
      <c r="E26" s="227"/>
    </row>
    <row r="27" spans="1:5" s="66" customFormat="1" ht="21" customHeight="1">
      <c r="C27" s="67" t="s">
        <v>200</v>
      </c>
      <c r="D27" s="68"/>
      <c r="E27" s="227"/>
    </row>
    <row r="28" spans="1:5" s="66" customFormat="1" ht="21" customHeight="1">
      <c r="C28" s="67" t="s">
        <v>201</v>
      </c>
      <c r="D28" s="68">
        <v>20651</v>
      </c>
      <c r="E28" s="228"/>
    </row>
    <row r="29" spans="1:5" s="66" customFormat="1" ht="21" hidden="1" customHeight="1">
      <c r="A29" s="66" t="s">
        <v>191</v>
      </c>
      <c r="C29" s="102"/>
      <c r="D29" s="103"/>
      <c r="E29" s="104"/>
    </row>
    <row r="30" spans="1:5" s="66" customFormat="1" ht="21" customHeight="1">
      <c r="C30" s="217" t="s">
        <v>202</v>
      </c>
      <c r="D30" s="218"/>
      <c r="E30" s="219"/>
    </row>
    <row r="31" spans="1:5" s="66" customFormat="1" ht="21" hidden="1" customHeight="1">
      <c r="A31" s="66" t="s">
        <v>28</v>
      </c>
      <c r="C31" s="99"/>
      <c r="D31" s="100"/>
      <c r="E31" s="101"/>
    </row>
    <row r="32" spans="1:5" s="66" customFormat="1" ht="21" customHeight="1">
      <c r="C32" s="67" t="s">
        <v>210</v>
      </c>
      <c r="D32" s="68">
        <v>9792</v>
      </c>
      <c r="E32" s="68">
        <v>2792</v>
      </c>
    </row>
    <row r="33" spans="1:7" s="66" customFormat="1" ht="21" customHeight="1">
      <c r="C33" s="67" t="s">
        <v>211</v>
      </c>
      <c r="D33" s="68">
        <v>3989</v>
      </c>
      <c r="E33" s="68">
        <v>316</v>
      </c>
    </row>
    <row r="34" spans="1:7" s="66" customFormat="1" ht="21" customHeight="1">
      <c r="C34" s="67" t="s">
        <v>205</v>
      </c>
      <c r="D34" s="68">
        <v>290570</v>
      </c>
      <c r="E34" s="68">
        <v>25566</v>
      </c>
    </row>
    <row r="35" spans="1:7" s="66" customFormat="1" ht="21" hidden="1" customHeight="1">
      <c r="A35" s="66" t="s">
        <v>191</v>
      </c>
      <c r="C35" s="102"/>
      <c r="D35" s="106"/>
      <c r="E35" s="107"/>
    </row>
    <row r="36" spans="1:7" s="66" customFormat="1" ht="27" customHeight="1" thickBot="1">
      <c r="C36" s="108" t="s">
        <v>47</v>
      </c>
      <c r="D36" s="109">
        <f>IFERROR(SUM(D19:D35),"")</f>
        <v>653170</v>
      </c>
      <c r="E36" s="109">
        <f>IFERROR(SUM(E19:E35),"")</f>
        <v>112538</v>
      </c>
    </row>
    <row r="37" spans="1:7" s="66" customFormat="1" ht="27" customHeight="1" thickTop="1">
      <c r="C37" s="113" t="s">
        <v>24</v>
      </c>
      <c r="D37" s="114">
        <f>IFERROR(SUM(D17,D36),"")</f>
        <v>653170</v>
      </c>
      <c r="E37" s="114">
        <f>IFERROR(SUM(E17,E36),"")</f>
        <v>112538</v>
      </c>
    </row>
    <row r="38" spans="1:7" ht="6.75" customHeight="1">
      <c r="C38" s="118"/>
      <c r="D38" s="119"/>
      <c r="E38" s="119"/>
      <c r="F38" s="46"/>
      <c r="G38" s="46"/>
    </row>
    <row r="39" spans="1:7" ht="18.75" customHeight="1">
      <c r="C39" s="46"/>
      <c r="D39" s="96"/>
      <c r="E39" s="96"/>
      <c r="F39" s="46"/>
      <c r="G39" s="46"/>
    </row>
    <row r="40" spans="1:7">
      <c r="C40" s="46"/>
      <c r="D40" s="116"/>
      <c r="E40" s="116"/>
      <c r="F40" s="46"/>
    </row>
  </sheetData>
  <mergeCells count="7">
    <mergeCell ref="C30:E30"/>
    <mergeCell ref="C7:E7"/>
    <mergeCell ref="C9:E9"/>
    <mergeCell ref="C13:E13"/>
    <mergeCell ref="C18:E18"/>
    <mergeCell ref="C20:E20"/>
    <mergeCell ref="E22:E28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CEBE-07E3-45F2-8D5E-2F7E73B5EC1E}">
  <dimension ref="A1:J40"/>
  <sheetViews>
    <sheetView view="pageBreakPreview" zoomScaleNormal="100" zoomScaleSheetLayoutView="100" workbookViewId="0"/>
  </sheetViews>
  <sheetFormatPr defaultColWidth="9" defaultRowHeight="14.25"/>
  <cols>
    <col min="1" max="1" width="3.625" style="5" customWidth="1"/>
    <col min="2" max="2" width="1" style="5" customWidth="1"/>
    <col min="3" max="3" width="29.875" style="5" customWidth="1"/>
    <col min="4" max="5" width="18.625" style="5" customWidth="1"/>
    <col min="6" max="6" width="17.875" style="5" bestFit="1" customWidth="1"/>
    <col min="7" max="16384" width="9" style="5"/>
  </cols>
  <sheetData>
    <row r="1" spans="1:10" ht="12.75" customHeight="1"/>
    <row r="2" spans="1:10" ht="27" customHeight="1">
      <c r="C2" s="202" t="s">
        <v>317</v>
      </c>
      <c r="D2" s="97"/>
      <c r="E2" s="98"/>
    </row>
    <row r="3" spans="1:10" ht="15" customHeight="1">
      <c r="C3" s="141" t="s">
        <v>0</v>
      </c>
      <c r="D3" s="141"/>
      <c r="E3" s="142" t="s">
        <v>305</v>
      </c>
      <c r="F3" s="141"/>
      <c r="G3" s="141"/>
      <c r="H3" s="141"/>
      <c r="I3" s="141"/>
      <c r="J3" s="142"/>
    </row>
    <row r="4" spans="1:10" ht="15" customHeight="1">
      <c r="C4" s="141" t="s">
        <v>304</v>
      </c>
      <c r="D4" s="141"/>
      <c r="E4" s="141"/>
      <c r="F4" s="141"/>
      <c r="G4" s="141"/>
      <c r="H4" s="141"/>
      <c r="I4" s="141"/>
      <c r="J4" s="141"/>
    </row>
    <row r="5" spans="1:10" ht="15.75" customHeight="1">
      <c r="C5" s="141"/>
      <c r="D5" s="141"/>
      <c r="E5" s="142" t="s">
        <v>8</v>
      </c>
      <c r="F5" s="141"/>
      <c r="G5" s="141"/>
      <c r="H5" s="141"/>
      <c r="I5" s="141"/>
      <c r="J5" s="142"/>
    </row>
    <row r="6" spans="1:10" s="66" customFormat="1" ht="30" customHeight="1">
      <c r="C6" s="6" t="s">
        <v>185</v>
      </c>
      <c r="D6" s="6" t="s">
        <v>186</v>
      </c>
      <c r="E6" s="6" t="s">
        <v>187</v>
      </c>
    </row>
    <row r="7" spans="1:10" s="66" customFormat="1" ht="21" customHeight="1">
      <c r="C7" s="217" t="s">
        <v>188</v>
      </c>
      <c r="D7" s="218"/>
      <c r="E7" s="219"/>
    </row>
    <row r="8" spans="1:10" s="66" customFormat="1" ht="21" hidden="1" customHeight="1">
      <c r="C8" s="120"/>
      <c r="D8" s="121"/>
      <c r="E8" s="122"/>
    </row>
    <row r="9" spans="1:10" s="66" customFormat="1" ht="21" customHeight="1">
      <c r="C9" s="220" t="s">
        <v>189</v>
      </c>
      <c r="D9" s="221"/>
      <c r="E9" s="222"/>
    </row>
    <row r="10" spans="1:10" s="66" customFormat="1" ht="21" hidden="1" customHeight="1">
      <c r="A10" s="66" t="s">
        <v>28</v>
      </c>
      <c r="C10" s="99"/>
      <c r="D10" s="100"/>
      <c r="E10" s="101"/>
    </row>
    <row r="11" spans="1:10" s="66" customFormat="1" ht="21" customHeight="1">
      <c r="C11" s="67" t="s">
        <v>190</v>
      </c>
      <c r="D11" s="68">
        <v>246550</v>
      </c>
      <c r="E11" s="68">
        <v>0</v>
      </c>
    </row>
    <row r="12" spans="1:10" s="66" customFormat="1" ht="21" hidden="1" customHeight="1">
      <c r="A12" s="66" t="s">
        <v>191</v>
      </c>
      <c r="C12" s="102"/>
      <c r="D12" s="103"/>
      <c r="E12" s="104"/>
    </row>
    <row r="13" spans="1:10" s="66" customFormat="1" ht="21" customHeight="1">
      <c r="C13" s="217" t="s">
        <v>192</v>
      </c>
      <c r="D13" s="218"/>
      <c r="E13" s="219"/>
    </row>
    <row r="14" spans="1:10" s="66" customFormat="1" ht="21" hidden="1" customHeight="1">
      <c r="A14" s="66" t="s">
        <v>28</v>
      </c>
      <c r="C14" s="99"/>
      <c r="D14" s="100"/>
      <c r="E14" s="101"/>
    </row>
    <row r="15" spans="1:10" s="66" customFormat="1" ht="21" customHeight="1">
      <c r="C15" s="67" t="s">
        <v>101</v>
      </c>
      <c r="D15" s="68"/>
      <c r="E15" s="68"/>
    </row>
    <row r="16" spans="1:10" s="66" customFormat="1" ht="21" hidden="1" customHeight="1">
      <c r="A16" s="66" t="s">
        <v>191</v>
      </c>
      <c r="C16" s="105"/>
      <c r="D16" s="106"/>
      <c r="E16" s="107"/>
    </row>
    <row r="17" spans="1:5" s="66" customFormat="1" ht="27" customHeight="1" thickBot="1">
      <c r="C17" s="108" t="s">
        <v>47</v>
      </c>
      <c r="D17" s="109">
        <f>IFERROR(SUM(D10:D16),"")</f>
        <v>246550</v>
      </c>
      <c r="E17" s="109">
        <f>IFERROR(SUM(E10:E16),"")</f>
        <v>0</v>
      </c>
    </row>
    <row r="18" spans="1:5" s="66" customFormat="1" ht="21" customHeight="1" thickTop="1">
      <c r="C18" s="223" t="s">
        <v>193</v>
      </c>
      <c r="D18" s="224"/>
      <c r="E18" s="225"/>
    </row>
    <row r="19" spans="1:5" s="66" customFormat="1" ht="21" hidden="1" customHeight="1">
      <c r="C19" s="110"/>
      <c r="D19" s="111"/>
      <c r="E19" s="112"/>
    </row>
    <row r="20" spans="1:5" s="66" customFormat="1" ht="21" customHeight="1">
      <c r="C20" s="220" t="s">
        <v>194</v>
      </c>
      <c r="D20" s="221"/>
      <c r="E20" s="222"/>
    </row>
    <row r="21" spans="1:5" s="66" customFormat="1" ht="21" hidden="1" customHeight="1">
      <c r="A21" s="66" t="s">
        <v>28</v>
      </c>
      <c r="C21" s="99"/>
      <c r="D21" s="100"/>
      <c r="E21" s="101"/>
    </row>
    <row r="22" spans="1:5" s="66" customFormat="1" ht="21" customHeight="1">
      <c r="C22" s="67" t="s">
        <v>195</v>
      </c>
      <c r="D22" s="68">
        <v>261797</v>
      </c>
      <c r="E22" s="226">
        <v>39971</v>
      </c>
    </row>
    <row r="23" spans="1:5" s="66" customFormat="1" ht="21" customHeight="1">
      <c r="C23" s="67" t="s">
        <v>196</v>
      </c>
      <c r="D23" s="68">
        <v>157387</v>
      </c>
      <c r="E23" s="227"/>
    </row>
    <row r="24" spans="1:5" s="66" customFormat="1" ht="21" customHeight="1">
      <c r="C24" s="67" t="s">
        <v>197</v>
      </c>
      <c r="D24" s="68">
        <v>5996</v>
      </c>
      <c r="E24" s="227"/>
    </row>
    <row r="25" spans="1:5" s="66" customFormat="1" ht="21" customHeight="1">
      <c r="C25" s="67" t="s">
        <v>198</v>
      </c>
      <c r="D25" s="68"/>
      <c r="E25" s="227"/>
    </row>
    <row r="26" spans="1:5" s="66" customFormat="1" ht="21" customHeight="1">
      <c r="C26" s="67" t="s">
        <v>199</v>
      </c>
      <c r="D26" s="68"/>
      <c r="E26" s="227"/>
    </row>
    <row r="27" spans="1:5" s="66" customFormat="1" ht="21" customHeight="1">
      <c r="C27" s="67" t="s">
        <v>200</v>
      </c>
      <c r="D27" s="68"/>
      <c r="E27" s="227"/>
    </row>
    <row r="28" spans="1:5" s="66" customFormat="1" ht="21" customHeight="1">
      <c r="C28" s="67" t="s">
        <v>201</v>
      </c>
      <c r="D28" s="68">
        <v>59758</v>
      </c>
      <c r="E28" s="228"/>
    </row>
    <row r="29" spans="1:5" s="66" customFormat="1" ht="21" hidden="1" customHeight="1">
      <c r="A29" s="66" t="s">
        <v>191</v>
      </c>
      <c r="C29" s="102"/>
      <c r="D29" s="103"/>
      <c r="E29" s="104"/>
    </row>
    <row r="30" spans="1:5" s="66" customFormat="1" ht="21" customHeight="1">
      <c r="C30" s="217" t="s">
        <v>202</v>
      </c>
      <c r="D30" s="218"/>
      <c r="E30" s="219"/>
    </row>
    <row r="31" spans="1:5" s="66" customFormat="1" ht="21" hidden="1" customHeight="1">
      <c r="A31" s="66" t="s">
        <v>28</v>
      </c>
      <c r="C31" s="99"/>
      <c r="D31" s="100"/>
      <c r="E31" s="101"/>
    </row>
    <row r="32" spans="1:5" s="66" customFormat="1" ht="21" customHeight="1">
      <c r="C32" s="67" t="s">
        <v>203</v>
      </c>
      <c r="D32" s="68">
        <v>1887</v>
      </c>
      <c r="E32" s="68">
        <v>0</v>
      </c>
    </row>
    <row r="33" spans="1:7" s="66" customFormat="1" ht="21" customHeight="1">
      <c r="C33" s="67" t="s">
        <v>204</v>
      </c>
      <c r="D33" s="68">
        <v>1763</v>
      </c>
      <c r="E33" s="68">
        <v>0</v>
      </c>
    </row>
    <row r="34" spans="1:7" s="66" customFormat="1" ht="21" customHeight="1">
      <c r="C34" s="67" t="s">
        <v>205</v>
      </c>
      <c r="D34" s="68">
        <v>35673</v>
      </c>
      <c r="E34" s="68">
        <v>0</v>
      </c>
    </row>
    <row r="35" spans="1:7" s="66" customFormat="1" ht="21" hidden="1" customHeight="1">
      <c r="A35" s="66" t="s">
        <v>191</v>
      </c>
      <c r="C35" s="105"/>
      <c r="D35" s="106"/>
      <c r="E35" s="107"/>
    </row>
    <row r="36" spans="1:7" s="66" customFormat="1" ht="27" customHeight="1" thickBot="1">
      <c r="C36" s="108" t="s">
        <v>47</v>
      </c>
      <c r="D36" s="109">
        <f>IFERROR(SUM(D21:D35),"")</f>
        <v>524261</v>
      </c>
      <c r="E36" s="109">
        <f>IFERROR(SUM(E21:E35),"")</f>
        <v>39971</v>
      </c>
    </row>
    <row r="37" spans="1:7" s="66" customFormat="1" ht="27" customHeight="1" thickTop="1">
      <c r="C37" s="113" t="s">
        <v>24</v>
      </c>
      <c r="D37" s="114">
        <f>IFERROR(SUM(D17,D36),"")</f>
        <v>770811</v>
      </c>
      <c r="E37" s="114">
        <f>IFERROR(SUM(E17,E36),"")</f>
        <v>39971</v>
      </c>
    </row>
    <row r="38" spans="1:7" ht="6.75" customHeight="1">
      <c r="C38" s="96"/>
      <c r="D38" s="96"/>
      <c r="E38" s="115"/>
      <c r="F38" s="46"/>
      <c r="G38" s="46"/>
    </row>
    <row r="39" spans="1:7" ht="18.75" customHeight="1">
      <c r="C39" s="96"/>
      <c r="D39" s="96"/>
      <c r="E39" s="115"/>
      <c r="F39" s="46"/>
      <c r="G39" s="46"/>
    </row>
    <row r="40" spans="1:7">
      <c r="C40" s="116"/>
      <c r="D40" s="46"/>
      <c r="E40" s="46"/>
      <c r="F40" s="46"/>
    </row>
  </sheetData>
  <mergeCells count="7">
    <mergeCell ref="C30:E30"/>
    <mergeCell ref="C7:E7"/>
    <mergeCell ref="C9:E9"/>
    <mergeCell ref="C13:E13"/>
    <mergeCell ref="C18:E18"/>
    <mergeCell ref="C20:E20"/>
    <mergeCell ref="E22:E28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357E0-19EF-4BCA-BF4C-B1F495622B75}">
  <sheetPr>
    <pageSetUpPr fitToPage="1"/>
  </sheetPr>
  <dimension ref="A1:L23"/>
  <sheetViews>
    <sheetView view="pageBreakPreview" zoomScaleNormal="100" zoomScaleSheetLayoutView="100" workbookViewId="0"/>
  </sheetViews>
  <sheetFormatPr defaultColWidth="9" defaultRowHeight="14.25"/>
  <cols>
    <col min="1" max="1" width="4.375" style="5" customWidth="1"/>
    <col min="2" max="2" width="20.625" style="5" customWidth="1"/>
    <col min="3" max="6" width="12.625" style="5" customWidth="1"/>
    <col min="7" max="7" width="12.375" style="5" customWidth="1"/>
    <col min="8" max="12" width="12.625" style="5" customWidth="1"/>
    <col min="13" max="13" width="0.625" style="5" customWidth="1"/>
    <col min="14" max="14" width="5.375" style="5" customWidth="1"/>
    <col min="15" max="16384" width="9" style="5"/>
  </cols>
  <sheetData>
    <row r="1" spans="1:12" ht="21">
      <c r="B1" s="1" t="s">
        <v>209</v>
      </c>
      <c r="L1" s="170"/>
    </row>
    <row r="2" spans="1:12" ht="19.5">
      <c r="A2" s="46"/>
      <c r="B2" s="203" t="s">
        <v>319</v>
      </c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>
      <c r="B3" s="171" t="s">
        <v>0</v>
      </c>
      <c r="C3" s="171"/>
      <c r="D3" s="171"/>
      <c r="E3" s="171"/>
      <c r="F3" s="171"/>
      <c r="G3" s="171"/>
      <c r="H3" s="171"/>
      <c r="I3" s="172"/>
      <c r="L3" s="172" t="s">
        <v>305</v>
      </c>
    </row>
    <row r="4" spans="1:12" ht="15">
      <c r="B4" s="171" t="s">
        <v>304</v>
      </c>
      <c r="C4" s="171"/>
      <c r="D4" s="171"/>
      <c r="E4" s="171"/>
      <c r="F4" s="171"/>
      <c r="G4" s="171"/>
      <c r="H4" s="171"/>
      <c r="I4" s="171"/>
      <c r="L4" s="71"/>
    </row>
    <row r="5" spans="1:12">
      <c r="B5" s="171"/>
      <c r="C5" s="171"/>
      <c r="D5" s="171"/>
      <c r="E5" s="171"/>
      <c r="F5" s="171"/>
      <c r="G5" s="171"/>
      <c r="H5" s="171"/>
      <c r="I5" s="171"/>
      <c r="L5" s="142" t="s">
        <v>12</v>
      </c>
    </row>
    <row r="6" spans="1:12" ht="16.5">
      <c r="A6" s="46"/>
      <c r="B6" s="231" t="s">
        <v>142</v>
      </c>
      <c r="C6" s="229" t="s">
        <v>143</v>
      </c>
      <c r="D6" s="72"/>
      <c r="E6" s="240" t="s">
        <v>144</v>
      </c>
      <c r="F6" s="231" t="s">
        <v>145</v>
      </c>
      <c r="G6" s="231" t="s">
        <v>146</v>
      </c>
      <c r="H6" s="231" t="s">
        <v>147</v>
      </c>
      <c r="I6" s="229" t="s">
        <v>148</v>
      </c>
      <c r="J6" s="73"/>
      <c r="K6" s="74"/>
      <c r="L6" s="231" t="s">
        <v>149</v>
      </c>
    </row>
    <row r="7" spans="1:12" ht="16.5">
      <c r="A7" s="46"/>
      <c r="B7" s="239"/>
      <c r="C7" s="232"/>
      <c r="D7" s="75" t="s">
        <v>150</v>
      </c>
      <c r="E7" s="241"/>
      <c r="F7" s="232"/>
      <c r="G7" s="232"/>
      <c r="H7" s="232"/>
      <c r="I7" s="230"/>
      <c r="J7" s="76" t="s">
        <v>151</v>
      </c>
      <c r="K7" s="76" t="s">
        <v>152</v>
      </c>
      <c r="L7" s="232"/>
    </row>
    <row r="8" spans="1:12" ht="16.5">
      <c r="A8" s="46"/>
      <c r="B8" s="233" t="s">
        <v>153</v>
      </c>
      <c r="C8" s="234"/>
      <c r="D8" s="234"/>
      <c r="E8" s="234"/>
      <c r="F8" s="234"/>
      <c r="G8" s="234"/>
      <c r="H8" s="234"/>
      <c r="I8" s="234"/>
      <c r="J8" s="234"/>
      <c r="K8" s="234"/>
      <c r="L8" s="235"/>
    </row>
    <row r="9" spans="1:12" ht="16.5">
      <c r="A9" s="46"/>
      <c r="B9" s="77" t="s">
        <v>154</v>
      </c>
      <c r="C9" s="78">
        <v>2878760</v>
      </c>
      <c r="D9" s="79">
        <v>353479</v>
      </c>
      <c r="E9" s="80">
        <v>2548662</v>
      </c>
      <c r="F9" s="81">
        <v>148588</v>
      </c>
      <c r="G9" s="81">
        <v>181510</v>
      </c>
      <c r="H9" s="81">
        <v>0</v>
      </c>
      <c r="I9" s="78">
        <v>0</v>
      </c>
      <c r="J9" s="78">
        <v>0</v>
      </c>
      <c r="K9" s="78">
        <v>0</v>
      </c>
      <c r="L9" s="78">
        <v>0</v>
      </c>
    </row>
    <row r="10" spans="1:12" ht="16.5">
      <c r="A10" s="46"/>
      <c r="B10" s="77" t="s">
        <v>155</v>
      </c>
      <c r="C10" s="78">
        <v>31235</v>
      </c>
      <c r="D10" s="79">
        <v>7988</v>
      </c>
      <c r="E10" s="80">
        <v>0</v>
      </c>
      <c r="F10" s="81">
        <v>20629</v>
      </c>
      <c r="G10" s="81">
        <v>10606</v>
      </c>
      <c r="H10" s="81">
        <v>0</v>
      </c>
      <c r="I10" s="78">
        <v>0</v>
      </c>
      <c r="J10" s="78">
        <v>0</v>
      </c>
      <c r="K10" s="78">
        <v>0</v>
      </c>
      <c r="L10" s="78">
        <v>0</v>
      </c>
    </row>
    <row r="11" spans="1:12" ht="16.5">
      <c r="A11" s="46"/>
      <c r="B11" s="77" t="s">
        <v>156</v>
      </c>
      <c r="C11" s="78">
        <v>151767</v>
      </c>
      <c r="D11" s="79">
        <v>21711</v>
      </c>
      <c r="E11" s="130">
        <v>151767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</row>
    <row r="12" spans="1:12" ht="16.5">
      <c r="A12" s="46"/>
      <c r="B12" s="77" t="s">
        <v>157</v>
      </c>
      <c r="C12" s="78">
        <v>10722405</v>
      </c>
      <c r="D12" s="79">
        <v>1365571</v>
      </c>
      <c r="E12" s="130">
        <v>2562205</v>
      </c>
      <c r="F12" s="78">
        <v>217952</v>
      </c>
      <c r="G12" s="78">
        <v>7917434</v>
      </c>
      <c r="H12" s="78">
        <v>0</v>
      </c>
      <c r="I12" s="78">
        <v>0</v>
      </c>
      <c r="J12" s="78">
        <v>0</v>
      </c>
      <c r="K12" s="78">
        <v>0</v>
      </c>
      <c r="L12" s="78">
        <v>24814</v>
      </c>
    </row>
    <row r="13" spans="1:12" ht="16.5">
      <c r="A13" s="46"/>
      <c r="B13" s="77" t="s">
        <v>158</v>
      </c>
      <c r="C13" s="78">
        <v>12972432</v>
      </c>
      <c r="D13" s="79">
        <v>1885210</v>
      </c>
      <c r="E13" s="130">
        <v>6222</v>
      </c>
      <c r="F13" s="78">
        <v>1062141</v>
      </c>
      <c r="G13" s="78">
        <v>9921962</v>
      </c>
      <c r="H13" s="78">
        <v>0</v>
      </c>
      <c r="I13" s="78">
        <v>0</v>
      </c>
      <c r="J13" s="78">
        <v>0</v>
      </c>
      <c r="K13" s="78">
        <v>0</v>
      </c>
      <c r="L13" s="78">
        <v>1982107</v>
      </c>
    </row>
    <row r="14" spans="1:12" ht="16.5">
      <c r="A14" s="46"/>
      <c r="B14" s="77" t="s">
        <v>159</v>
      </c>
      <c r="C14" s="78">
        <v>4939860</v>
      </c>
      <c r="D14" s="79">
        <v>564125</v>
      </c>
      <c r="E14" s="130">
        <v>676200</v>
      </c>
      <c r="F14" s="78">
        <v>30854</v>
      </c>
      <c r="G14" s="78">
        <v>1213076</v>
      </c>
      <c r="H14" s="78">
        <v>0</v>
      </c>
      <c r="I14" s="78">
        <v>0</v>
      </c>
      <c r="J14" s="78">
        <v>0</v>
      </c>
      <c r="K14" s="78">
        <v>0</v>
      </c>
      <c r="L14" s="78">
        <v>3019730</v>
      </c>
    </row>
    <row r="15" spans="1:12" ht="16.5">
      <c r="A15" s="46"/>
      <c r="B15" s="236" t="s">
        <v>160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8"/>
    </row>
    <row r="16" spans="1:12" ht="16.5">
      <c r="A16" s="46"/>
      <c r="B16" s="77" t="s">
        <v>161</v>
      </c>
      <c r="C16" s="78">
        <v>30422887</v>
      </c>
      <c r="D16" s="82">
        <v>3296278</v>
      </c>
      <c r="E16" s="80">
        <v>24295670</v>
      </c>
      <c r="F16" s="81">
        <v>6127217</v>
      </c>
      <c r="G16" s="81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1:12" ht="16.5">
      <c r="A17" s="46"/>
      <c r="B17" s="77" t="s">
        <v>162</v>
      </c>
      <c r="C17" s="78">
        <v>357537</v>
      </c>
      <c r="D17" s="82">
        <v>19863</v>
      </c>
      <c r="E17" s="80">
        <v>357537</v>
      </c>
      <c r="F17" s="81">
        <v>0</v>
      </c>
      <c r="G17" s="81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1:12" ht="16.5">
      <c r="A18" s="46"/>
      <c r="B18" s="77" t="s">
        <v>163</v>
      </c>
      <c r="C18" s="78">
        <v>405355</v>
      </c>
      <c r="D18" s="82">
        <v>167706</v>
      </c>
      <c r="E18" s="80">
        <v>405355</v>
      </c>
      <c r="F18" s="81">
        <v>0</v>
      </c>
      <c r="G18" s="81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</row>
    <row r="19" spans="1:12" ht="16.5">
      <c r="A19" s="46"/>
      <c r="B19" s="77" t="s">
        <v>164</v>
      </c>
      <c r="C19" s="78">
        <v>0</v>
      </c>
      <c r="D19" s="82">
        <v>0</v>
      </c>
      <c r="E19" s="80">
        <v>0</v>
      </c>
      <c r="F19" s="81">
        <v>0</v>
      </c>
      <c r="G19" s="81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</row>
    <row r="20" spans="1:12" ht="16.5">
      <c r="A20" s="46"/>
      <c r="B20" s="77" t="s">
        <v>165</v>
      </c>
      <c r="C20" s="78">
        <v>0</v>
      </c>
      <c r="D20" s="82">
        <v>0</v>
      </c>
      <c r="E20" s="80">
        <v>0</v>
      </c>
      <c r="F20" s="81">
        <v>0</v>
      </c>
      <c r="G20" s="81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1:12" ht="16.5">
      <c r="A21" s="46"/>
      <c r="B21" s="83" t="s">
        <v>24</v>
      </c>
      <c r="C21" s="128">
        <f>IFERROR(SUM(C9:C14)+SUM(C16:C20),"")</f>
        <v>62882238</v>
      </c>
      <c r="D21" s="84">
        <f>IFERROR(SUM(D9:D14)+SUM(D16:D20),"")</f>
        <v>7681931</v>
      </c>
      <c r="E21" s="128">
        <f>IFERROR(SUM(E9:E14)+SUM(E16:E20),"")</f>
        <v>31003618</v>
      </c>
      <c r="F21" s="128">
        <f t="shared" ref="F21:I21" si="0">IFERROR(SUM(F9:F14)+SUM(F16:F20),"")</f>
        <v>7607381</v>
      </c>
      <c r="G21" s="128">
        <f t="shared" si="0"/>
        <v>19244588</v>
      </c>
      <c r="H21" s="128">
        <f t="shared" si="0"/>
        <v>0</v>
      </c>
      <c r="I21" s="128">
        <f t="shared" si="0"/>
        <v>0</v>
      </c>
      <c r="J21" s="85">
        <f>IFERROR(SUM(J9:J14)+SUM(J16:J20),"")</f>
        <v>0</v>
      </c>
      <c r="K21" s="85">
        <f>IFERROR(SUM(K9:K14)+SUM(K16:K20),"")</f>
        <v>0</v>
      </c>
      <c r="L21" s="85">
        <f>IFERROR(SUM(L9:L14)+SUM(L16:L20),"")</f>
        <v>5026651</v>
      </c>
    </row>
    <row r="22" spans="1:12" ht="3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2" ht="12" customHeight="1"/>
  </sheetData>
  <mergeCells count="10">
    <mergeCell ref="I6:I7"/>
    <mergeCell ref="L6:L7"/>
    <mergeCell ref="B8:L8"/>
    <mergeCell ref="B15:L15"/>
    <mergeCell ref="B6:B7"/>
    <mergeCell ref="C6:C7"/>
    <mergeCell ref="E6:E7"/>
    <mergeCell ref="F6:F7"/>
    <mergeCell ref="G6:G7"/>
    <mergeCell ref="H6:H7"/>
  </mergeCells>
  <phoneticPr fontId="2"/>
  <pageMargins left="0.7" right="0.7" top="0.75" bottom="0.75" header="0.3" footer="0.3"/>
  <pageSetup paperSize="9" scale="81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67BC3-6FA8-42DF-8CA4-C8A89C3B6D6E}">
  <sheetPr>
    <pageSetUpPr fitToPage="1"/>
  </sheetPr>
  <dimension ref="A2:L20"/>
  <sheetViews>
    <sheetView view="pageBreakPreview" zoomScaleNormal="100" zoomScaleSheetLayoutView="100" workbookViewId="0">
      <selection activeCell="F21" sqref="F21"/>
    </sheetView>
  </sheetViews>
  <sheetFormatPr defaultColWidth="9" defaultRowHeight="14.25"/>
  <cols>
    <col min="1" max="1" width="5.875" style="86" customWidth="1"/>
    <col min="2" max="2" width="20.625" style="86" customWidth="1"/>
    <col min="3" max="11" width="12.625" style="86" customWidth="1"/>
    <col min="12" max="12" width="0.875" style="86" customWidth="1"/>
    <col min="13" max="16384" width="9" style="5"/>
  </cols>
  <sheetData>
    <row r="2" spans="2:12" s="86" customFormat="1" ht="13.5"/>
    <row r="3" spans="2:12" s="86" customFormat="1" ht="24" customHeight="1">
      <c r="B3" s="203" t="s">
        <v>206</v>
      </c>
      <c r="C3" s="87"/>
      <c r="D3" s="87"/>
      <c r="E3" s="87"/>
      <c r="F3" s="87"/>
      <c r="G3" s="87"/>
      <c r="H3" s="87"/>
      <c r="I3" s="87"/>
      <c r="J3" s="142" t="s">
        <v>12</v>
      </c>
      <c r="K3" s="87"/>
      <c r="L3" s="87"/>
    </row>
    <row r="4" spans="2:12" s="86" customFormat="1" ht="13.5">
      <c r="B4" s="229" t="s">
        <v>143</v>
      </c>
      <c r="C4" s="254" t="s">
        <v>166</v>
      </c>
      <c r="D4" s="231" t="s">
        <v>167</v>
      </c>
      <c r="E4" s="231" t="s">
        <v>168</v>
      </c>
      <c r="F4" s="231" t="s">
        <v>169</v>
      </c>
      <c r="G4" s="231" t="s">
        <v>170</v>
      </c>
      <c r="H4" s="231" t="s">
        <v>171</v>
      </c>
      <c r="I4" s="231" t="s">
        <v>172</v>
      </c>
      <c r="J4" s="231" t="s">
        <v>328</v>
      </c>
      <c r="K4" s="242"/>
    </row>
    <row r="5" spans="2:12" s="86" customFormat="1" ht="21" customHeight="1">
      <c r="B5" s="230"/>
      <c r="C5" s="255"/>
      <c r="D5" s="253"/>
      <c r="E5" s="253"/>
      <c r="F5" s="253"/>
      <c r="G5" s="253"/>
      <c r="H5" s="253"/>
      <c r="I5" s="253"/>
      <c r="J5" s="253"/>
      <c r="K5" s="243"/>
    </row>
    <row r="6" spans="2:12" s="86" customFormat="1" ht="16.5">
      <c r="B6" s="89">
        <f>IFERROR(SUM(C6:I6),"")</f>
        <v>62882238</v>
      </c>
      <c r="C6" s="90">
        <v>61904428</v>
      </c>
      <c r="D6" s="91">
        <v>827839</v>
      </c>
      <c r="E6" s="91">
        <v>149971</v>
      </c>
      <c r="F6" s="91">
        <v>0</v>
      </c>
      <c r="G6" s="91">
        <v>0</v>
      </c>
      <c r="H6" s="91">
        <v>0</v>
      </c>
      <c r="I6" s="91">
        <v>0</v>
      </c>
      <c r="J6" s="92">
        <v>0.2</v>
      </c>
      <c r="K6" s="93"/>
      <c r="L6" s="94"/>
    </row>
    <row r="7" spans="2:12" s="86" customFormat="1" ht="13.5"/>
    <row r="8" spans="2:12" s="86" customFormat="1" ht="13.5"/>
    <row r="9" spans="2:12" s="86" customFormat="1" ht="24" customHeight="1">
      <c r="B9" s="203" t="s">
        <v>207</v>
      </c>
      <c r="C9" s="87"/>
      <c r="D9" s="87"/>
      <c r="E9" s="87"/>
      <c r="F9" s="87"/>
      <c r="G9" s="87"/>
      <c r="H9" s="87"/>
      <c r="I9" s="87"/>
      <c r="J9" s="88"/>
      <c r="K9" s="142" t="s">
        <v>12</v>
      </c>
      <c r="L9" s="87"/>
    </row>
    <row r="10" spans="2:12" s="86" customFormat="1" ht="13.5">
      <c r="B10" s="229" t="s">
        <v>143</v>
      </c>
      <c r="C10" s="254" t="s">
        <v>173</v>
      </c>
      <c r="D10" s="231" t="s">
        <v>174</v>
      </c>
      <c r="E10" s="231" t="s">
        <v>175</v>
      </c>
      <c r="F10" s="231" t="s">
        <v>176</v>
      </c>
      <c r="G10" s="231" t="s">
        <v>177</v>
      </c>
      <c r="H10" s="231" t="s">
        <v>178</v>
      </c>
      <c r="I10" s="231" t="s">
        <v>179</v>
      </c>
      <c r="J10" s="231" t="s">
        <v>180</v>
      </c>
      <c r="K10" s="231" t="s">
        <v>181</v>
      </c>
    </row>
    <row r="11" spans="2:12" s="86" customFormat="1" ht="22.5" customHeight="1">
      <c r="B11" s="230"/>
      <c r="C11" s="255"/>
      <c r="D11" s="253"/>
      <c r="E11" s="253"/>
      <c r="F11" s="253"/>
      <c r="G11" s="253"/>
      <c r="H11" s="253"/>
      <c r="I11" s="253"/>
      <c r="J11" s="253"/>
      <c r="K11" s="253"/>
    </row>
    <row r="12" spans="2:12" s="86" customFormat="1" ht="16.5">
      <c r="B12" s="89">
        <f>IFERROR(SUM(C12:K12),"")</f>
        <v>62882238</v>
      </c>
      <c r="C12" s="90">
        <v>7681931</v>
      </c>
      <c r="D12" s="91">
        <v>7404087</v>
      </c>
      <c r="E12" s="91">
        <v>6938558</v>
      </c>
      <c r="F12" s="91">
        <v>6382124</v>
      </c>
      <c r="G12" s="91">
        <v>5734400</v>
      </c>
      <c r="H12" s="91">
        <v>20381815</v>
      </c>
      <c r="I12" s="91">
        <v>6964779</v>
      </c>
      <c r="J12" s="91">
        <v>1394544</v>
      </c>
      <c r="K12" s="91">
        <v>0</v>
      </c>
      <c r="L12" s="95"/>
    </row>
    <row r="13" spans="2:12" s="86" customFormat="1" ht="13.5"/>
    <row r="14" spans="2:12" s="86" customFormat="1" ht="13.5"/>
    <row r="15" spans="2:12" s="86" customFormat="1" ht="24" customHeight="1">
      <c r="B15" s="203" t="s">
        <v>208</v>
      </c>
      <c r="C15" s="87"/>
      <c r="D15" s="87"/>
      <c r="E15" s="87"/>
      <c r="F15" s="87"/>
      <c r="G15" s="87"/>
      <c r="H15" s="142" t="s">
        <v>12</v>
      </c>
      <c r="I15" s="87"/>
      <c r="J15" s="88"/>
      <c r="K15" s="87"/>
      <c r="L15" s="87"/>
    </row>
    <row r="16" spans="2:12" s="86" customFormat="1" ht="13.5">
      <c r="B16" s="229" t="s">
        <v>182</v>
      </c>
      <c r="C16" s="244" t="s">
        <v>183</v>
      </c>
      <c r="D16" s="245"/>
      <c r="E16" s="245"/>
      <c r="F16" s="245"/>
      <c r="G16" s="245"/>
      <c r="H16" s="246"/>
    </row>
    <row r="17" spans="2:8" s="86" customFormat="1" ht="24" customHeight="1">
      <c r="B17" s="230"/>
      <c r="C17" s="247"/>
      <c r="D17" s="248"/>
      <c r="E17" s="248"/>
      <c r="F17" s="248"/>
      <c r="G17" s="248"/>
      <c r="H17" s="249"/>
    </row>
    <row r="18" spans="2:8" s="86" customFormat="1" ht="24" customHeight="1">
      <c r="B18" s="129" t="s">
        <v>184</v>
      </c>
      <c r="C18" s="250"/>
      <c r="D18" s="251"/>
      <c r="E18" s="251"/>
      <c r="F18" s="251"/>
      <c r="G18" s="251"/>
      <c r="H18" s="252"/>
    </row>
    <row r="19" spans="2:8" s="86" customFormat="1" ht="13.5"/>
    <row r="20" spans="2:8" s="86" customFormat="1" ht="13.5"/>
  </sheetData>
  <mergeCells count="23">
    <mergeCell ref="I4:I5"/>
    <mergeCell ref="J4:J5"/>
    <mergeCell ref="B4:B5"/>
    <mergeCell ref="C4:C5"/>
    <mergeCell ref="D4:D5"/>
    <mergeCell ref="E4:E5"/>
    <mergeCell ref="F4:F5"/>
    <mergeCell ref="K4:K5"/>
    <mergeCell ref="B16:B17"/>
    <mergeCell ref="C16:H17"/>
    <mergeCell ref="C18:H18"/>
    <mergeCell ref="H10:H11"/>
    <mergeCell ref="I10:I11"/>
    <mergeCell ref="J10:J11"/>
    <mergeCell ref="K10:K11"/>
    <mergeCell ref="B10:B11"/>
    <mergeCell ref="C10:C11"/>
    <mergeCell ref="D10:D11"/>
    <mergeCell ref="E10:E11"/>
    <mergeCell ref="F10:F11"/>
    <mergeCell ref="G4:G5"/>
    <mergeCell ref="G10:G11"/>
    <mergeCell ref="H4:H5"/>
  </mergeCells>
  <phoneticPr fontId="4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1貸借対照表　(1)①有形固定資産</vt:lpstr>
      <vt:lpstr>②有形固定資産に係る行政目的別</vt:lpstr>
      <vt:lpstr>③投資及び出資金</vt:lpstr>
      <vt:lpstr>④基金</vt:lpstr>
      <vt:lpstr>⑤貸付金</vt:lpstr>
      <vt:lpstr>⑥長期延滞債権</vt:lpstr>
      <vt:lpstr>⑦未収金</vt:lpstr>
      <vt:lpstr>(2)①地方債（借入先）</vt:lpstr>
      <vt:lpstr>②～④地方債（利率別等）</vt:lpstr>
      <vt:lpstr>⑤引当金</vt:lpstr>
      <vt:lpstr>2行政コスト計算書　(1)補助金等</vt:lpstr>
      <vt:lpstr>(2)行政コスト計算書に係る行政目的別</vt:lpstr>
      <vt:lpstr>３純資産変動計算書　(1)財源</vt:lpstr>
      <vt:lpstr>(2)財源情報</vt:lpstr>
      <vt:lpstr>４資本収支計算書　(1)資金</vt:lpstr>
      <vt:lpstr>'(2)①地方債（借入先）'!Print_Area</vt:lpstr>
      <vt:lpstr>'(2)行政コスト計算書に係る行政目的別'!Print_Area</vt:lpstr>
      <vt:lpstr>'(2)財源情報'!Print_Area</vt:lpstr>
      <vt:lpstr>'②～④地方債（利率別等）'!Print_Area</vt:lpstr>
      <vt:lpstr>'2行政コスト計算書　(1)補助金等'!Print_Area</vt:lpstr>
      <vt:lpstr>'３純資産変動計算書　(1)財源'!Print_Area</vt:lpstr>
      <vt:lpstr>③投資及び出資金!Print_Area</vt:lpstr>
      <vt:lpstr>'４資本収支計算書　(1)資金'!Print_Area</vt:lpstr>
      <vt:lpstr>⑤引当金!Print_Area</vt:lpstr>
      <vt:lpstr>⑤貸付金!Print_Area</vt:lpstr>
      <vt:lpstr>⑦未収金!Print_Area</vt:lpstr>
      <vt:lpstr>'1貸借対照表　(1)①有形固定資産'!Print_Titles</vt:lpstr>
      <vt:lpstr>②有形固定資産に係る行政目的別!Print_Titles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ﾋｴﾀﾞ ﾏﾘｺ</dc:creator>
  <cp:lastModifiedBy>koinuma</cp:lastModifiedBy>
  <cp:lastPrinted>2024-07-19T12:36:53Z</cp:lastPrinted>
  <dcterms:created xsi:type="dcterms:W3CDTF">2022-12-21T11:22:05Z</dcterms:created>
  <dcterms:modified xsi:type="dcterms:W3CDTF">2024-07-19T13:06:07Z</dcterms:modified>
</cp:coreProperties>
</file>